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bbelic\Documents\KapitProj\Dizalo Strizivojna\projekti\JN tenderi\fin JN\"/>
    </mc:Choice>
  </mc:AlternateContent>
  <bookViews>
    <workbookView xWindow="19185" yWindow="165" windowWidth="9630" windowHeight="12690"/>
  </bookViews>
  <sheets>
    <sheet name="Rekapitulacija" sheetId="41" r:id="rId1"/>
    <sheet name="Građ" sheetId="37" r:id="rId2"/>
    <sheet name="Stroj" sheetId="40" r:id="rId3"/>
    <sheet name="Elektro" sheetId="39" r:id="rId4"/>
  </sheets>
  <definedNames>
    <definedName name="_xlnm.Print_Titles" localSheetId="3">Elektro!$109:$109</definedName>
    <definedName name="_xlnm.Print_Titles" localSheetId="1">Građ!$1:$9</definedName>
    <definedName name="_xlnm.Print_Area" localSheetId="1">Građ!$A$1:$G$410</definedName>
  </definedNames>
  <calcPr calcId="152511"/>
</workbook>
</file>

<file path=xl/calcChain.xml><?xml version="1.0" encoding="utf-8"?>
<calcChain xmlns="http://schemas.openxmlformats.org/spreadsheetml/2006/main">
  <c r="F14" i="41" l="1"/>
  <c r="H71" i="39" l="1"/>
  <c r="H69" i="39"/>
  <c r="H67" i="39"/>
  <c r="H74" i="39" s="1"/>
  <c r="H83" i="39" s="1"/>
  <c r="H63" i="39"/>
  <c r="H62" i="39"/>
  <c r="H58" i="39"/>
  <c r="H57" i="39"/>
  <c r="H56" i="39"/>
  <c r="H55" i="39"/>
  <c r="H54" i="39"/>
  <c r="H53" i="39"/>
  <c r="H52" i="39"/>
  <c r="H51" i="39"/>
  <c r="H50" i="39"/>
  <c r="H49" i="39"/>
  <c r="H48" i="39"/>
  <c r="H46" i="39"/>
  <c r="H45" i="39"/>
  <c r="H44" i="39"/>
  <c r="H43" i="39"/>
  <c r="H42" i="39"/>
  <c r="H41" i="39"/>
  <c r="H40" i="39"/>
  <c r="H39" i="39"/>
  <c r="H38" i="39"/>
  <c r="H37" i="39"/>
  <c r="H36" i="39"/>
  <c r="H35" i="39"/>
  <c r="H34" i="39"/>
  <c r="H33" i="39"/>
  <c r="H31" i="39"/>
  <c r="H30" i="39"/>
  <c r="H29" i="39"/>
  <c r="H28" i="39"/>
  <c r="H27" i="39"/>
  <c r="H26" i="39"/>
  <c r="H25" i="39"/>
  <c r="H24" i="39"/>
  <c r="H23" i="39"/>
  <c r="H21" i="39"/>
  <c r="H20" i="39"/>
  <c r="H19" i="39"/>
  <c r="H18" i="39"/>
  <c r="H17" i="39"/>
  <c r="H14" i="39"/>
  <c r="H13" i="39"/>
  <c r="H12" i="39"/>
  <c r="H11" i="39"/>
  <c r="H10" i="39"/>
  <c r="H9" i="39"/>
  <c r="A7" i="39"/>
  <c r="A15" i="39" s="1"/>
  <c r="A41" i="39" s="1"/>
  <c r="H6" i="39"/>
  <c r="H60" i="39" l="1"/>
  <c r="H81" i="39" s="1"/>
  <c r="H87" i="39" s="1"/>
  <c r="F16" i="41" s="1"/>
  <c r="A50" i="39"/>
  <c r="G344" i="37"/>
  <c r="E340" i="37" l="1"/>
  <c r="G340" i="37" s="1"/>
  <c r="G342" i="37"/>
  <c r="C391" i="37" l="1"/>
  <c r="C389" i="37"/>
  <c r="C387" i="37"/>
  <c r="C385" i="37"/>
  <c r="C383" i="37"/>
  <c r="C381" i="37"/>
  <c r="C379" i="37"/>
  <c r="C377" i="37"/>
  <c r="C375" i="37"/>
  <c r="C373" i="37"/>
  <c r="E231" i="37"/>
  <c r="G231" i="37" s="1"/>
  <c r="G331" i="37"/>
  <c r="E337" i="37"/>
  <c r="G337" i="37" s="1"/>
  <c r="E286" i="37"/>
  <c r="G286" i="37" s="1"/>
  <c r="G215" i="37"/>
  <c r="G213" i="37"/>
  <c r="E205" i="37" l="1"/>
  <c r="E208" i="37" s="1"/>
  <c r="E211" i="37" s="1"/>
  <c r="G217" i="37" l="1"/>
  <c r="G211" i="37"/>
  <c r="G208" i="37"/>
  <c r="G205" i="37"/>
  <c r="E315" i="37"/>
  <c r="G315" i="37" s="1"/>
  <c r="G335" i="37"/>
  <c r="G333" i="37"/>
  <c r="E329" i="37"/>
  <c r="E325" i="37"/>
  <c r="E313" i="37"/>
  <c r="E311" i="37"/>
  <c r="G311" i="37" s="1"/>
  <c r="E309" i="37"/>
  <c r="E273" i="37"/>
  <c r="E277" i="37" s="1"/>
  <c r="G277" i="37" s="1"/>
  <c r="E279" i="37"/>
  <c r="G247" i="37"/>
  <c r="E249" i="37"/>
  <c r="G249" i="37" s="1"/>
  <c r="G250" i="37"/>
  <c r="G245" i="37"/>
  <c r="G261" i="37"/>
  <c r="G263" i="37" s="1"/>
  <c r="G381" i="37" s="1"/>
  <c r="E241" i="37"/>
  <c r="E66" i="37"/>
  <c r="G66" i="37" s="1"/>
  <c r="G219" i="37" l="1"/>
  <c r="G375" i="37" s="1"/>
  <c r="E327" i="37"/>
  <c r="G273" i="37"/>
  <c r="E251" i="37"/>
  <c r="G251" i="37" s="1"/>
  <c r="E158" i="37" l="1"/>
  <c r="E156" i="37"/>
  <c r="E148" i="37"/>
  <c r="G148" i="37" s="1"/>
  <c r="E150" i="37"/>
  <c r="G150" i="37" s="1"/>
  <c r="E152" i="37"/>
  <c r="E146" i="37"/>
  <c r="E144" i="37"/>
  <c r="E136" i="37"/>
  <c r="E135" i="37"/>
  <c r="E137" i="37" s="1"/>
  <c r="E132" i="37"/>
  <c r="E131" i="37"/>
  <c r="E133" i="37" s="1"/>
  <c r="E154" i="37" l="1"/>
  <c r="E298" i="37" s="1"/>
  <c r="G298" i="37" s="1"/>
  <c r="E296" i="37"/>
  <c r="G137" i="37"/>
  <c r="G136" i="37"/>
  <c r="G135" i="37"/>
  <c r="G133" i="37" l="1"/>
  <c r="G132" i="37"/>
  <c r="G131" i="37"/>
  <c r="G124" i="37"/>
  <c r="E128" i="37"/>
  <c r="E127" i="37" s="1"/>
  <c r="G127" i="37" s="1"/>
  <c r="E126" i="37"/>
  <c r="G126" i="37" s="1"/>
  <c r="E129" i="37"/>
  <c r="G129" i="37" s="1"/>
  <c r="G128" i="37" l="1"/>
  <c r="E123" i="37"/>
  <c r="G192" i="37"/>
  <c r="E120" i="37"/>
  <c r="E121" i="37"/>
  <c r="G121" i="37" s="1"/>
  <c r="E86" i="37"/>
  <c r="E64" i="37"/>
  <c r="E185" i="37" s="1"/>
  <c r="G185" i="37" s="1"/>
  <c r="E189" i="37" l="1"/>
  <c r="E194" i="37" s="1"/>
  <c r="G194" i="37" s="1"/>
  <c r="E175" i="37"/>
  <c r="G175" i="37" s="1"/>
  <c r="E188" i="37"/>
  <c r="G188" i="37" s="1"/>
  <c r="E187" i="37"/>
  <c r="G187" i="37" s="1"/>
  <c r="G64" i="37"/>
  <c r="G189" i="37" l="1"/>
  <c r="E52" i="37" l="1"/>
  <c r="E243" i="37" s="1"/>
  <c r="G243" i="37" s="1"/>
  <c r="E35" i="37"/>
  <c r="E54" i="37"/>
  <c r="E72" i="37" l="1"/>
  <c r="E70" i="37"/>
  <c r="E56" i="37"/>
  <c r="E80" i="37"/>
  <c r="E44" i="37"/>
  <c r="G44" i="37" l="1"/>
  <c r="E76" i="37"/>
  <c r="E41" i="37" l="1"/>
  <c r="G41" i="37" s="1"/>
  <c r="E32" i="37" l="1"/>
  <c r="G32" i="37" s="1"/>
  <c r="E84" i="37"/>
  <c r="G84" i="37" s="1"/>
  <c r="E105" i="37"/>
  <c r="E107" i="37"/>
  <c r="G107" i="37" s="1"/>
  <c r="G72" i="37"/>
  <c r="E68" i="37"/>
  <c r="G94" i="37"/>
  <c r="G54" i="37"/>
  <c r="G52" i="37"/>
  <c r="G92" i="37"/>
  <c r="G90" i="37"/>
  <c r="G88" i="37"/>
  <c r="G86" i="37"/>
  <c r="G76" i="37"/>
  <c r="G80" i="37"/>
  <c r="G50" i="37"/>
  <c r="G49" i="37"/>
  <c r="E109" i="37" l="1"/>
  <c r="G109" i="37" s="1"/>
  <c r="G105" i="37"/>
  <c r="G46" i="37"/>
  <c r="E38" i="37"/>
  <c r="G38" i="37" s="1"/>
  <c r="G35" i="37"/>
  <c r="E29" i="37"/>
  <c r="G29" i="37" s="1"/>
  <c r="G26" i="37"/>
  <c r="G24" i="37"/>
  <c r="G70" i="37"/>
  <c r="E62" i="37"/>
  <c r="E58" i="37"/>
  <c r="G56" i="37"/>
  <c r="G111" i="37" l="1"/>
  <c r="G367" i="37" s="1"/>
  <c r="G62" i="37"/>
  <c r="E172" i="37"/>
  <c r="E169" i="37"/>
  <c r="G58" i="37"/>
  <c r="E60" i="37"/>
  <c r="G60" i="37" s="1"/>
  <c r="C371" i="37"/>
  <c r="C369" i="37"/>
  <c r="C367" i="37"/>
  <c r="C365" i="37"/>
  <c r="G353" i="37"/>
  <c r="G351" i="37"/>
  <c r="G329" i="37"/>
  <c r="G327" i="37"/>
  <c r="G325" i="37"/>
  <c r="G313" i="37"/>
  <c r="G309" i="37"/>
  <c r="G296" i="37"/>
  <c r="E283" i="37"/>
  <c r="G283" i="37" s="1"/>
  <c r="G241" i="37"/>
  <c r="G253" i="37" s="1"/>
  <c r="G379" i="37" s="1"/>
  <c r="G229" i="37"/>
  <c r="G158" i="37"/>
  <c r="G156" i="37"/>
  <c r="G154" i="37"/>
  <c r="G152" i="37"/>
  <c r="G146" i="37"/>
  <c r="G144" i="37"/>
  <c r="G123" i="37"/>
  <c r="G120" i="37"/>
  <c r="G68" i="37"/>
  <c r="G346" i="37" l="1"/>
  <c r="G389" i="37" s="1"/>
  <c r="G317" i="37"/>
  <c r="G387" i="37" s="1"/>
  <c r="G160" i="37"/>
  <c r="G371" i="37" s="1"/>
  <c r="G96" i="37"/>
  <c r="G365" i="37" s="1"/>
  <c r="G139" i="37"/>
  <c r="G369" i="37" s="1"/>
  <c r="G233" i="37"/>
  <c r="G377" i="37" s="1"/>
  <c r="E183" i="37"/>
  <c r="G183" i="37" s="1"/>
  <c r="G169" i="37"/>
  <c r="E178" i="37"/>
  <c r="G178" i="37" s="1"/>
  <c r="E181" i="37"/>
  <c r="G181" i="37" s="1"/>
  <c r="G172" i="37"/>
  <c r="G355" i="37"/>
  <c r="G391" i="37" s="1"/>
  <c r="G279" i="37"/>
  <c r="G288" i="37" s="1"/>
  <c r="G300" i="37"/>
  <c r="G385" i="37" s="1"/>
  <c r="G196" i="37" l="1"/>
  <c r="G373" i="37" s="1"/>
  <c r="G383" i="37"/>
  <c r="G394" i="37" l="1"/>
  <c r="F12" i="41" s="1"/>
  <c r="F17" i="41" s="1"/>
  <c r="F19" i="41" s="1"/>
  <c r="F23" i="41" s="1"/>
  <c r="G396" i="37" l="1"/>
  <c r="G398" i="37" s="1"/>
</calcChain>
</file>

<file path=xl/sharedStrings.xml><?xml version="1.0" encoding="utf-8"?>
<sst xmlns="http://schemas.openxmlformats.org/spreadsheetml/2006/main" count="467" uniqueCount="298">
  <si>
    <t>1.</t>
  </si>
  <si>
    <t>POZ</t>
  </si>
  <si>
    <t>OPIS RADA</t>
  </si>
  <si>
    <t>MJ</t>
  </si>
  <si>
    <t>KOLIČINA</t>
  </si>
  <si>
    <t>JEDINIČNA CIJENA</t>
  </si>
  <si>
    <t>UKUPNA CIJENA</t>
  </si>
  <si>
    <t>Napomena:</t>
  </si>
  <si>
    <t>Prilikom izvedbe radova potrebno je poduzeti sve potrebne mjere osiguranja i zaštite postojeće infrastrukture i inventara!</t>
  </si>
  <si>
    <t>Sve detalje i eventualne izmjene u toku izvođenja radova dogovoriti sa projektantom i investitorom!</t>
  </si>
  <si>
    <t>I</t>
  </si>
  <si>
    <r>
      <t>m</t>
    </r>
    <r>
      <rPr>
        <vertAlign val="superscript"/>
        <sz val="10"/>
        <rFont val="Arial"/>
        <family val="2"/>
      </rPr>
      <t>1</t>
    </r>
  </si>
  <si>
    <t>kom.</t>
  </si>
  <si>
    <t>UKUPNO I.</t>
  </si>
  <si>
    <t>II</t>
  </si>
  <si>
    <t>ZIDARSKI RADOVI</t>
  </si>
  <si>
    <t>UKUPNO II.</t>
  </si>
  <si>
    <t>III</t>
  </si>
  <si>
    <t>IV</t>
  </si>
  <si>
    <t>LIMARSKI RADOVI</t>
  </si>
  <si>
    <t>Projektant:</t>
  </si>
  <si>
    <t>Sve mjere za stolariju obavezno kontrolirati na licu mjesta. Tolerancija za ugovorene mjere je 3%.</t>
  </si>
  <si>
    <t xml:space="preserve">Ustakljenje stolarije uračunato u cijenu stolarije. </t>
  </si>
  <si>
    <t>V</t>
  </si>
  <si>
    <t>BRAVARSKI RADOVI</t>
  </si>
  <si>
    <t>kom</t>
  </si>
  <si>
    <r>
      <t>m</t>
    </r>
    <r>
      <rPr>
        <vertAlign val="superscript"/>
        <sz val="10"/>
        <rFont val="Arial"/>
        <family val="2"/>
      </rPr>
      <t>2</t>
    </r>
  </si>
  <si>
    <t>kompl.</t>
  </si>
  <si>
    <t>Ivana Lijić, dipl.ing.građ.</t>
  </si>
  <si>
    <t>RAZNO</t>
  </si>
  <si>
    <t>FASADERSKI RADOVI</t>
  </si>
  <si>
    <t>U cijeni m2 komplet izvedene fasade obuhvatiti obradu svih rubova, bridova, postave rubnih profila, završetaka, spojeva, prodora. Sve komponente sustava moraju se ugraditi od istog proizvođača. Za ugrađeni sustav priložiti izjave o sukladnosti proizvođača ili zastupnika.</t>
  </si>
  <si>
    <t>Izvedba zaštitno dekorativne silikatne žbuke na špaletama otvora valjane teksture (zrno do 1,5mm) u svemu prema uputama proizvođača. Detalje fasade izvesti prema dogovoru s projektantom.</t>
  </si>
  <si>
    <t>VI</t>
  </si>
  <si>
    <t>VII</t>
  </si>
  <si>
    <r>
      <t>m</t>
    </r>
    <r>
      <rPr>
        <vertAlign val="superscript"/>
        <sz val="10"/>
        <rFont val="Arial"/>
        <family val="2"/>
      </rPr>
      <t>3</t>
    </r>
  </si>
  <si>
    <r>
      <t>Obračun po 1 m</t>
    </r>
    <r>
      <rPr>
        <vertAlign val="superscript"/>
        <sz val="10"/>
        <rFont val="Arial"/>
        <family val="2"/>
      </rPr>
      <t>2</t>
    </r>
    <r>
      <rPr>
        <sz val="10"/>
        <rFont val="Arial"/>
        <family val="2"/>
      </rPr>
      <t xml:space="preserve"> </t>
    </r>
  </si>
  <si>
    <t>ZEMLJANI RADOVI</t>
  </si>
  <si>
    <t>MONTAŽERSKI RADOVI</t>
  </si>
  <si>
    <t>m'</t>
  </si>
  <si>
    <t>m</t>
  </si>
  <si>
    <t>Cijena obuhvaća i potrebnu pokretnu radnu skelu.</t>
  </si>
  <si>
    <t>Obračun po m2 uklonjene stropne površine.</t>
  </si>
  <si>
    <t>m3</t>
  </si>
  <si>
    <t>m2</t>
  </si>
  <si>
    <t>OPĆENITO</t>
  </si>
  <si>
    <r>
      <t>Obračun po 1 m</t>
    </r>
    <r>
      <rPr>
        <vertAlign val="superscript"/>
        <sz val="10"/>
        <rFont val="Arial"/>
        <family val="2"/>
      </rPr>
      <t>3</t>
    </r>
    <r>
      <rPr>
        <sz val="10"/>
        <rFont val="Arial"/>
        <family val="2"/>
      </rPr>
      <t xml:space="preserve"> </t>
    </r>
  </si>
  <si>
    <t>HIDROIZOLATERSKI RADOVI</t>
  </si>
  <si>
    <t>U jediničnu cijenu radova uračunati sve materijale i radove utrošene na postavljanju izolacije. Hidroizolaciju izvoditi u trenutku propisane maksimalne vlažnosti za primjenjenu hidroizolaciju. Obratiti pozornost na spojeve, i na dizanje izolacije min 10 cm vertikalno. _x000D_Izvoditelj je dužan osigurati da sve površine prije postavljanja izolacije budu suhe, oprane i čiste._x000D_Ako se naknadno utvrdi nesolidna izvedba, izvođač će o svom trošku izvesti sanaciju. _x000D_Obračun po m2 izolirane tlocrtne površine ( izolirane tlocrtne površine poda ili zida).</t>
  </si>
  <si>
    <t xml:space="preserve">Podloga na koju se postavlja hidroizolacija mora biti čista, neoštećena i suha, homogena, bez ulja, nafte i masti, prašine i rastresitih ili trošnih čestica. Membrana se ugrađuje kao slobodno položena, sa preklopima koji se zavaruju u skladu sa uputama proizvođača. Parametri zavarivanja, kao brzina i temperatura, moraju biti određeni ispitivanjima na gradilištu, prije početka bilo kakvih zavarivačkih radova.  Radovi ugradnje mogu biti izvođeni jedino od strane izvođača koji je obučen od strane proizvođača hidroizolacije.  </t>
  </si>
  <si>
    <t>UKUPNO III</t>
  </si>
  <si>
    <t>BETONSKI I ARMIRANOBETONSKI RADOVI</t>
  </si>
  <si>
    <r>
      <t xml:space="preserve">U jediničnu cijenu betonskih i armiranobetonskih radova potrebno je uključiti sav potreban materijal i rad pri dobavi, izradi i ugradnji betona, te troškove tekućih i kontrolnih ispitivanja kvalitete ugrađenog betona u svemu prema projektu betona, sve kako je definirano u poglavlju Opći tehnički uvjeti iz projektne dokumentacije  građevinsko obrtničkih radova. Potrebno je predvidjeti sve transporte, sve pripremne radove prije betoniranje - priprema podloge da se spriječi isušivnje betona, zaštitu (njega svježeg betona) betonskih i AB konstrukcija od atmosferskih utjecaja, ugradba pomoću vibratora, korištenje skele i sl.  U jediničnu cijenu oplate uračunati sav potreban materijal, izradu, postavljanje, podupiranje, skidanje i čišćenje oplate, sva potrebna ukrućenja i radnu skelu.  U cijeni oplate uključena je dobava i postava kutnih letvica  na mjestima gdje je to potrebno. Jediničnom cijenom aramture obuhvaćeni su svi PVC distanceri za zidove, ploče, betonski distanceri za armaturu donje zone temeljne ploče i  jahači od armaturnog željeza za gornju zonu svih ploča.  Predvidjeti sva pomoćna sredstva potrebna za poduzimanje mjera zaštite na radu i drugih potrebnih mjera._x000D_Obračun radova se vrši po m3(m2) ugrađenog betona, po kg ugrađene armature i po m2 postavljene oplate različite složenosti.  </t>
    </r>
    <r>
      <rPr>
        <b/>
        <sz val="10"/>
        <rFont val="Arial"/>
        <family val="2"/>
        <charset val="238"/>
      </rPr>
      <t>Ovi opći uvjeti sastavni su dio stavki troškovnika.</t>
    </r>
  </si>
  <si>
    <t>beton C 25/30</t>
  </si>
  <si>
    <t>oplata</t>
  </si>
  <si>
    <t>kg</t>
  </si>
  <si>
    <r>
      <t>m</t>
    </r>
    <r>
      <rPr>
        <sz val="10"/>
        <color indexed="8"/>
        <rFont val="Calibri"/>
        <family val="2"/>
        <charset val="238"/>
      </rPr>
      <t>²</t>
    </r>
  </si>
  <si>
    <t>U jediničnu cijenu uračunati sav pomoćni material i rad koji se može pojaviti prilikom izvedbe i montaže proizvoda. Uračunati: pomoćna sredstva za osiguranje HTZ, transporta i montaže, čišćenje otpadaka nakon izvršenih radova, sva bušenje i štemanja, čišćenje i zaštita željeznih dijelova, dobava i polaganje podložne hidroizolacijske ljepenke._x000D_Obračun po m(kom) stvarno izvedenih količina.</t>
  </si>
  <si>
    <t>PRIPREMNI RADOVI RUŠENJA I DEMONTAŽE</t>
  </si>
  <si>
    <t>UKUPNO IV</t>
  </si>
  <si>
    <t>m²</t>
  </si>
  <si>
    <t>Popravak žbuke na oštećenim dijelovima unutrašnjih zidova, te ravnanje završno sa finom žbukom u debljini do max 3cm u ravnini sa postojećom završnom žbukom. Sve površine se prethodno pačokiraju cementnim mlijekom. Debljina žbuke max 3 cm (gruba 2,5 cm, fina 0,5 cm).
Potrebna radna skela kao si sav ostali rad i materijal su uključeni u cijenu.</t>
  </si>
  <si>
    <t>REKAPITULACIJA GRAĐEVINSKO - OBRTNIČKIH RADOVA</t>
  </si>
  <si>
    <t>SOBOSLIKARSKI I LIČILAČKI RADOVI</t>
  </si>
  <si>
    <t xml:space="preserve">Nakon toga treba obvezno izvesti gletanje odgovarajućom glet masom za određeni tip podloge do potrebne glatkoće, ako nije u stavci troškovnika drugačije navedeno. 
Sve gore navedeno treba uračunati u jediničnu cijenu.
Pri radu treba se striktno pridržavati pravila zaštite na radu, uz primjenu odgovarajućih zaštitnih sredstava. Sve prostorije po završetku radova treba dobro prozračiti ili ventilirati.
Prilikom izvođenja radova izvođač treba zaštititi sve susjedne plohe i dijelove konstrukcije na takav način da ne dođe do njihovog prljanja i oštećenja i isto uračunati u cijenu. Ukoliko do prljanja i oštećenja ipak dođe isto će izvođač očistiti i popraviti na svoj trošak.
Sav prostor koji je izvođač koristio treba nakon završetka radova dovesti u prijašnje stanje i počistiti od smeća, šute i otpada.
Izvođač treba kvalitetu ugrađenih materijala i stručnost radnika dokazati odgovarajućim certifikatima izdanim od strane za to ovlaštene institucije.
Cijenom izvedbe radova treba obvezno uključiti sve materijale koji se ugrađuju i koriste (osnovne i pomoćne materijale), sav potrebni rad (osnovni i pomoćni) na izvedbi radova do potpune gotovosti i funkcionalnosti, sve transporte i prijenose do i na gradilištu sve do mjesta ugradbe, sva potrebna uskladištenja i zaštite, sve potrebne zaštitne konstrukcije i skele, sve drugo predviđeno mjerama zaštite na radu i pravilima struke. Spojeve zidova  opeka -beton prije završne obrade  bojom  potrebno je obraditi akrilnim kitom
Svi ličilački radovi vezani uz stolariju uključeni su u jediničnoj cijeni izvedbe odgovarajuće stavke stolarskih i bravarskih radova.
</t>
  </si>
  <si>
    <t>Prije početka izvedbe radova, izvođač je dužan projektantu i investitoru dati uzorke boja odgovarajuće za određen tip obrade i izvesti probna bojanja s uzorcima na plohama koje se obrađuju, i to u više nijansi boja, na osnovu čega će projektant odabrati boju i način nanošenja odnosno tip valjka. Tek nakon izbora i odobrenja projektanta može se otpočeti rad u odabranoj kvaliteti. Gore navedeno neće se posebno platiti već predstavlja trošak i obvezu izvođača i ulazi u jediničnu cijenu izvedbe radova.
Prilikom izvođenja radova mora se izvođač striktno pridržavati i od strane  nadzornog inženjera prihvaćenih materijala i detalja. Ukoliko se izvedu radovi koje projektant nije odobrio i u neodgovarajućoj boji, tonu ili kvaliteti i različito s obzirom na odobreni projekt oblaganja i detalje, radovi će se morati ponoviti u traženoj kvaliteti, izboru i po projektu uz prethodno uklanjanje neispravnih radova.
Sva bojanja i ličenja treba izvesti samo na suhim, čistim, ravnim ili ravnomjerno zakrivljenim i odmašćenim plohama. Podlogu treba prije početka radova pregledati i kod većih oštećenja ili zaprljanja i zamašćenja na isto upozoriti nadzornog inžinjera i radove prekinuti dok se podloga odgovarajuće ne pripremi. Kod manjih oštećenja treba izvođač podlogu dovesti u potrebno stanje za kvalitetan rad brušenjem manjih neravnina, kitanjem i zapunjavanjem pukotina i manjih udubina kitom.</t>
  </si>
  <si>
    <t>PODOPOLAGAČKI RADOVI</t>
  </si>
  <si>
    <t xml:space="preserve">Prije početka radova, izvođač je dužan provjeriti stanje podloge. Ista ne smije biti prljava, prašnjava, s aktivnim solima u sastavu, masna, nedovoljno čvrsta, raspucana ili naprsla od slijeganja, smrznuta, vlažna, neravna ili preglatka. Rad se ne smije izvoditi na podlozi koja je neprikladna za oblaganje (npr. gips ili iverica).
Ukoliko podloga nije odgovarajuća, radovi se ne smiju otpočeti dok se ista ne dovede u stanje koje osigurava kvalitetan rad ili dok se ne odstrani stara i izvede nova, ispravna podloga.
Radovi na polaganju smiju se izvesti samo na suhoj, čistoj, odmašćenoj i ravnoj podlozi. Eventualne manje neravnine treba izvođač sam popraviti masom za izravnavanje (samonivelirajućom smjesom) uračunati su u jediničnu cijenu, makar isto nije posebice navedeno opisom stavke. Cem. estrih na kojem se izvodi pod može biti vlažnosti do najviše 3%, temperatura prostora mora biti najmanje 10 °C (preporučljivo 20 stupnjeva), vlažnost zraka u granicama 45-65%. Materijal i ljepilo treba prije polaganja bar 24 sata držati u prostoriji propisane temperature. Po izvedbi podnog opločenja treba prostorije dobro zračiti i ventilirati i to duže vrijeme.
Sredstva za izravnavanje manjih neravnina u podlozi ili zatvaranje pukotina i očvršćivanje površinskog sloja moraju osiguravati iste mehaničke osobine kao i podloga za osiguranje trajno čvrste veze.
</t>
  </si>
  <si>
    <t xml:space="preserve">U tijeku i po izvedbi podova treba prostorije dobro zračiti i ventilirati, u skladu s uputama za polaganje i pravilima zaštite na radu. Također se treba strogo pridržavati pravila zaštite od požara.
Svi materijali koji se ugrađuju moraju obvezno biti ispitani, a certifikati priloženi.
Između ugrađenih podnih elemenata i čvrstih građevinskih elemenata (zidovi, stupovi i sl.) moraju se izvesti dilatacione fuge, širine ovisno o vrsti poda i načinu polaganja i isto uračunati u jediničnu cijenu ako isto nije posebno navedeno.
Cijenom izvedbe radova treba obvezno uključiti sve materijale koji se ugrađuju i koriste (osnovne i pomoćne), sav potreban rad (osnovni i pomoćni) na izvedbi radova do potpune gotovosti i funkcionalnosti istih, sve transporte i prijenose do i na gradilištu sve do mjesta ugradnje, sva potrebna uskladištenja i zaštite, sve potrebne zaštitne konstrukcije i skele, kao i sve drugo predviđeno mjerama zaštite na radu i pravilima struke.
</t>
  </si>
  <si>
    <t>UKUPNO VII</t>
  </si>
  <si>
    <t>VIII</t>
  </si>
  <si>
    <t>Prije preuzimanja radova izvođač treba izvršiti kontrolu izvedene konstrukcije i o tome sačiniti pismeni izvještaj, te odmah obavijestiti nadzornog inženjera o eventualnom odstupanju od projektiranih mjera.
Prije početka izvođenja radova izvođač je obvezan dostaviti  nadzornom inženjeru i investitoru  na uvid i izbor uzorke materijala za oblaganja, kao i detalje izvođenja, i tek po izboru i odobrenju projektanta može otpočeti sa radovima. Ukoliko se ugrade materijali koje projektant nije odobrio i (ili) u neodgovarajućoj kvaliteti i (ili) različito s obzirom na odobreni projekt oblaganja i detalja, radovi će se morati ponoviti u traženoj kvaliteti, izboru i po projektu, uz prethodno uklanjanje neispravnih radova. Izrada detalja neće se posebno platiti već predstavlja trošak i obvezu izvođača.
Prilikom izvođenja radova mora se izvođač striktno pridržavati usvojenih i od strane projektanta prihvaćenih materijala i ovjerenih detalja.
Bez obzira na vrstu podnih obloga, izvođač je obvezan dobaviti: uputu za postavljanje, uvjete pripreme i stanje podloge, uputu za uporabu i rad odgovarajućim ljepilom, način održavanja poda u uporabi.</t>
  </si>
  <si>
    <t>IX</t>
  </si>
  <si>
    <t xml:space="preserve">Dobava i oblaganje sokla podova na mjestu popravka keramičkih pločica sa uklapanjem u postojeći gres keramičkim pločicama visine 10 cm,  debljine 10 mm,  ljepljenjem fleksibilnim ljepilom  na zidove, u boji po izboru investitora. Pločice moraju biti reakcije na požar A i certificirane. Shemu polaganja pločica  odobrava investitor uz suglasnost nadzornog inženjera. Uzorak  pločica odabire investitor  
</t>
  </si>
  <si>
    <t>X</t>
  </si>
  <si>
    <t xml:space="preserve">Sve stavke obuhvaćaju nabavu, dopremu i montažu, sve prema uputama proizvođača, sve pripremljeno za bojanje. Sve  radove  po  odabranom  specifičnom  proizvođaču  treba  izvesti  po detaljima  i  tehnološkom  rješenju  istog. To  se  odnosi  kako  na  korištenje  materijala  tako  i  na  uporabu  odgovarajućeg  alata.
Izvođač stropova mora biti u uskom kontaktu s izvođačima elektroinstalacija jake i slabe struje i ostalih instalacija i sistema koji se ugrađuju u sklopu stropa, jer svi ti elementi čine sastavni dio čija rješenja koordinira i kontrolira montažer stropa, a što je sve uključeno u jediničnu cijenu.
Potkonstrukcija stropa mora biti izvedena isključivo od nehrđajućih materijala materijala (za što izvođač treba osigurati certifikat), pravilno dimenzionirana i izvedena.
Jediničnom cijenom izvedbe treba obuhvatiti dobavu i ugradbu elemenata stropa, slaganje elemenata u cjelinu, kompletnu nosivu konstrukciju, sve pripadne sidrene elemente i detalje, brtvljenja i kitanja rubova i spojeva, izvedbu rubnih detalja uz bočne vertikalne i horizontalne plohe, kao i obradu oko eventualno ugrađenih elemenata instalacija. Sve navedeno treba izvesti isključivo u skladu s tehnologijom proizvođača stropa, rabeći adekvatan alat.
Cijenom izvedbe radova treba obvezno uključiti sve materijale koji se ugrađuju i koriste (osnovne i pomoćne materijale), sav potreban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 samo materijale i alate koji su tehnologijom predviđeni.
Radove treba izvesti prema pravilima iz HRN B.C1.045.
</t>
  </si>
  <si>
    <t xml:space="preserve">Nabava, doprema i ugradnja s uklapanjem u postojeći spuštenog stropa tipa ARMSTRONG rastera 600x600mm sa ispunom punim pločama, kao podgleda stropa prizemlja sa metalnom tipskom podkonstrukcijom za opterećenje navedenim pločama sa vješanjem o nosivu konstrukciju. Komplet sa potrebnim niveliranjem, original pričvrsnim priborom, rubnom trakom za spajanje zidova, stropova i rubova nadvoja i pokretnom radnom skelom za visinu stropa do 2,90m. Obračun po m2 izrađenog stropa.  </t>
  </si>
  <si>
    <r>
      <t>m</t>
    </r>
    <r>
      <rPr>
        <vertAlign val="superscript"/>
        <sz val="10"/>
        <color indexed="8"/>
        <rFont val="Calibri"/>
        <family val="2"/>
        <charset val="238"/>
      </rPr>
      <t>3</t>
    </r>
  </si>
  <si>
    <t>UKUPNO VIII</t>
  </si>
  <si>
    <t>UKUPNO X</t>
  </si>
  <si>
    <t>XI</t>
  </si>
  <si>
    <t>UKUPNO XI</t>
  </si>
  <si>
    <t>XII</t>
  </si>
  <si>
    <t>UKUPNO XII</t>
  </si>
  <si>
    <t>Zidarska obrada otvora u nosivom zidu. Zidarska obrada se sastoji od potrebne dorade bočnih strana i gornje strane na vratima i popravak žbuke-špaleta. Obračun po m1 obrađenog otvora.</t>
  </si>
  <si>
    <t>Obračun po m1 špalete koja se žbuka.</t>
  </si>
  <si>
    <t>Demontaža opreme, iznošenje iz građevine, utovar u kamion, transport i istovar na uređeno odlagalište građevinskog otpadnog materijala. Prijevoz na deponiju i taksa za deponiju mora biti ukalkuliran u ponudbenu cijenu sukladno dokumentaciji za nadmetanje.</t>
  </si>
  <si>
    <t>XIII</t>
  </si>
  <si>
    <t xml:space="preserve">Grubo čišćenje okoliša građevine po završetku građevinskih radova  i vraćanje u prvobitno stanje sa utovarom otpadnog materijala-šute u kamion i transport na uređenu deponiju. </t>
  </si>
  <si>
    <t>XIV</t>
  </si>
  <si>
    <t>UKUPNO</t>
  </si>
  <si>
    <t>PDV 25%</t>
  </si>
  <si>
    <t>SVEUKUPNO</t>
  </si>
  <si>
    <t>OPĆI UVJETI</t>
  </si>
  <si>
    <t>Prije nuđenja izvođač je obvezan izvršiti uvid na licu mjesta. Smatra da je pod ponuđenom cijenom pojedine stavke ovog troškovnika izvođač obuhvatio sve potrebne aktivnosti, rad i materijal za funkcionalni dovršetak stavke, te ukupno funkcionalno dovršene sve radove.</t>
  </si>
  <si>
    <t>Izrada elaborata organizacije gradilišta. 
Mobilizacija svih potrebnih strojeva, opreme, privremenih gradilišnih objekata, alata i ljudstva, kao i demobilizacija istih. 
Osiguranje svih potrebnih gradilišnih priključaka (struja, voda i sl.) s pripadajućim privremenim instalacijama kao i uklanjanje istih po dovršetku građenja.
Izrada gradilišne ograde (privremena deponija), kao i čvrste zaštite između zone gdje se odvijaju radovi i zone gdje se građevina koristi, sve sukladno važećim propisima i zakonima, te održavanje istih tijekom gradnje objekta, kao i odvoz istih nakon završetka svih radova tj. faze radova.
Izrada i postavljanje table gradilišta, te njeno uklanjanje po dovršetku građenja. 
Eventualno osiguranje čuvarske službe tijekom građenja.</t>
  </si>
  <si>
    <t>Obračun paušalno</t>
  </si>
  <si>
    <t>Nasipanje materijalom iz iskopa oko izvedenih novih ab zidova temeljne jame dizala uz nabijanje slojeva. U cijeni sav rad, materijal, te transport unutar gradilišta.</t>
  </si>
  <si>
    <t>Obračun po komadu.</t>
  </si>
  <si>
    <t>Rad električara na privremenom ili trajnom prespajanju postojećih elektroinstalacija jake i slabe struje. U cijeni radnog sat obuhvaćen je i eventualni sitni materijal za ugradnju.</t>
  </si>
  <si>
    <t>Ručno skidanje parketa na mjestu ugradnje dizala na I katu i u potkrovlju, sa utovarom u kamion, transportom i istovarom na na uređeno odlagalište građevinskog otpadnog materijala. Uključena i demontaža rubnih lajsni. Obračun po m2 uklonjenog parketa.</t>
  </si>
  <si>
    <t xml:space="preserve">Ručno uklanjanje i razbijanje svih slojeva ravnog krova zajedno s izolacijom do AB ploče na I katu na mjestu prolaska dizala, svi slojevi se uklanjaju u cijeloj površini ravnog krova, s utovarom materijala i odvozom na uređeno odlagalište građevinskog otpadnog materijala, sve sukladno uvjetima navedenim u općenitom dijelu demontaža i rušenja. </t>
  </si>
  <si>
    <t xml:space="preserve">Ručno skidanje podnih keramičkih pločica u prizemlju na mjestu ugradnje dizala, uključujući i sokl od keramičkih pločica, sa utovarom u kamion, transportom i istovarom na na uređeno odlagalište građevinskog otpadnog materijala.Obračun po m2 skinutih pločica.  </t>
  </si>
  <si>
    <t xml:space="preserve">Demontaža i iznošenje opreme i svih predmeta iz prostorija na mjestu ugradnje dizala te zapisničko deponiranje u prostrijama škole. Obračun komplet sa svom opremom i predmetima koji se deponiraju.  </t>
  </si>
  <si>
    <t>Ručno rušenje AB grede h=35cm na vanjskom nosivom zidu na mjestu ugradnje dizala na I katu, sa svim potrebnim osiguranjima kako ne bi došlo do nepredviđenog urušavanja, sa utovarom u kamion, transportom i istovarom na na uređeno odlagalište građevinskog otpadnog materijala.</t>
  </si>
  <si>
    <t>Pažljivo vađenje postojećih unutarnjih drvenih vrata kako se ne bi oštetio zid. U cijenu uračunat sav rad i materijal na demontaži stolarije, utovar te odvoz i istovar na na uređeno odlagalište građevinskog otpadnog materijala.</t>
  </si>
  <si>
    <t>vrata zidarskih dim. 105/205cm - vrata na prvom katu</t>
  </si>
  <si>
    <t>Pažljiva demontaža plastificirane alu bravarije na pročelju građevine sa unutarnje strane građevine kako se ne bi oštetila vanjska fasada. U cijenu uključiti prijenos do privremene deponije, sa utovarom u kamion, transportom i istovarom na na uređeno odlagalište građevinskog otpadnog materijala. U cijenu uključiti potrebnu radnu skelu.</t>
  </si>
  <si>
    <t>prozor trokutnog oblika d=240, h=140 u potkrovlju</t>
  </si>
  <si>
    <t>Demontaža aluminijskog radijatora u potkrovlju (veličine cca 180x60cm). 
Stavka uključuje rezanje i zatvaranje priključnih čeličnih cijevi te potrebna izmještanja cijevnog razvoda. Cijevi postavljene nadžbukno usporedno sa zidom u dužini cca 430cm, u zidu je izveden prodor i cjevni razvod se nastavlja u prostoriji pored. Radijator s ventilima ostaje na korištenje investitor</t>
  </si>
  <si>
    <t>Demontaža aluminijskog radijatora u prizemlju (veličine cca 180x60cm). 
Stavka uključuje rezanje i zatvaranje priključnih čeličnih cijevi te potrebna izmještanja cijevnog razvoda. Cijevi postavljene nadžbukno usporedno sa zidom u dužini cca 250cm, u zidu je izveden prodor i cjevni razvod se nastavlja u prostoriji pored. Radijator s ventilima ostaje na korištenje investitoru.</t>
  </si>
  <si>
    <t>Demontaža aluminijskog radijatora na I katu (veličine cca 100x60cm). 
Stavka uključuje rezanje i zatvaranje priključnih čeličnih cijevi te potrebna izmještanja cijevnog razvoda. Cijevi postavljene nadžbukno usporedno sa zidom u dužini cca 250cm, u zidu je izveden prodor i cjevni razvod se nastavlja u prostoriji pored. Radijator s ventilima ostaje na korištenje investitor.</t>
  </si>
  <si>
    <t>Demontaža vanjskih prozorskih klupčica prozora i istaka parapetnih zidova od pocinčanog lima razvijene širine do 25cm. U cijenu uključiti prijenos do privremene deponije, sa utovarom u kamion, transportom i istovarom na na uređeno odlagalište građevinskog otpadnog materijala. U cijenu uključiti potrebnu radnu skelu.</t>
  </si>
  <si>
    <t>Demontaža unutarnji kamenih prozorskih klupčica prozora i istaka parapetnih zidova razvijene širine do 25cm. U cijenu uključiti prijenos do privremene deponije, sa utovarom u kamion, transportom i istovarom na na uređeno odlagalište građevinskog otpadnog materijala. U cijenu uključiti potrebnu radnu skelu.</t>
  </si>
  <si>
    <t>Demontaža postoječih rasvjetnih tijela u obuhvatu radova. Rasvjetna tjela se primopredaju investitoru za naknadnu ugradnju.</t>
  </si>
  <si>
    <t>Pažljivo rušenje međukatne konstrukcije izvedene od AB ploče d=18cm iznad prizemlja i I kata. Prethodno rušenju uklonjen je žbukani strop sa svom podkonstrukcijom obračunat u zasebnoj stavci. Iznad ploče izvedeni su slojevi poda u debljini cca 12 cm sa završnim slojem parketa, uklanjanje slojeva poda obračunato u zasebnoj stavci. Rušenje izvesti na način da se prethodno podupre cijela međukatna konstrukcija s izradom skele na kojoj će se usitniti dijelovi stropa i ukloniti na siguran način. Nakon toga zapilavanjem odvojiti dio stropa koji se uklanja, granica zapilavanja je vanjski gabariti okna dizala. Nakon toga pažljivim štemanjem ukloniti beton sa rezanjem armature. U cijeni osim navedenih radnji i sva potrebna skela, podupiranja, zapilavanja, štemanja i transport na gradilišnu deponiju.</t>
  </si>
  <si>
    <t>Izrada tamponskog sloja od prirodno granuliranog šljunka debljine cca 20 cm ispod AB temeljne ploče i ab podne ploče. Stavka obuhvaća nabavu i dopremu materijala te razastiranje i zbijanje vibropločom do modula stišljivosti min. Ms=60 MN/m². U cijeni sav rad, materijal, te transport na gradilišnu deponiju. Obračun po m³ izvedenog tamponskog sloja.</t>
  </si>
  <si>
    <r>
      <t xml:space="preserve">Iskop mora biti pravilan i potpuno sukladan planu i nacrtu. Sva prekopavanja i naknadna nasipanja izvoditelj će napraviti o svom trošku, ako nadzorni inženjer ne utvrdi da su radovi nastali iz objektivnih okolnosti. Obračun cijena izraditi na osnovu idealnog iskopa. U jediničnu cijenu uračunati sve potrebne mjere za osiguranje uvjeta HTZ._x000D_Obračun zemljanih radova vrši se po m3 otkopanog zbijenog terena bez obzira na kategoriju zemljišta. </t>
    </r>
    <r>
      <rPr>
        <b/>
        <sz val="10"/>
        <rFont val="Arial"/>
        <family val="2"/>
        <charset val="238"/>
      </rPr>
      <t xml:space="preserve">Ovi opći uvjeti sastavni su dio stavki troškovnika. </t>
    </r>
  </si>
  <si>
    <t xml:space="preserve">Obračun po m2 srušene žbuke. </t>
  </si>
  <si>
    <t xml:space="preserve">Pažljivo uklanjanje dijela žbukane stropne obloge na I katu u zoni zahvata ugradnje dizala. Debljina žbuke cca 3cm. Prije rušenja obavezno zapilavanjem žbuke ograničiti zonu rušenja. U cijeni sav rad, materijal, prethodno zapilavanje, rušenje, te transport na gradilišnu deponiju. </t>
  </si>
  <si>
    <t>Ručno rušenje vanjskog nosivog zida d=45cm na mjestu ugradnje dizala na I katu, uključivo sa svim slojevima, zid od pune opeke d=25cm, ožbukan s unutarnje strane d=2cm, sa toplinskom izolacijom d=6cm i obzidom fasadnom opekom d=12cm, sa svim potrebnim osiguranjima kako ne bi došlo do nepredviđenog urušavanja, sa utovarom u kamion, transportom i istovarom na na uređeno odlagalište građevinskog otpadnog materijala.</t>
  </si>
  <si>
    <t>Pažljivo ručno rušenje dijela vanjskog zida na I katu vodeći računa da se ne ošteti nosivi zid od pune opeke. Uklanja se obzid fasadnom opekom d=12cm sa toplinskom izolacijom d=6cm na mjestu ugradnje dizala, sa svim potrebnim osiguranjima kako ne bi došlo do nepredviđenog urušavanja, sa utovarom u kamion, transportom i istovarom na na uređeno odlagalište građevinskog otpadnog materijala.</t>
  </si>
  <si>
    <t>Pažljivo skidanje pokrova/dijela pokrova iznad učionice glazbenog u potkrovlju uključivo krovnu kućicu te svih pripadajućih letvi, kontraletvi, daske i svih slojeva krova sa utovarom u kamion, transportom i istovarom na uređeno odlagalište građevinskog otpadnog materijala. Prilikom skidanja pokrova voditi računa da se ne ošteti pokrov s krovnom konstrukcijom koji nije u zoni zahvata.</t>
  </si>
  <si>
    <t>Ručno rušenje unutarnjeg nosivog zida od pune opeke d=25cm, h=306cm do AB grede, kabineta prema hodniku koji se prenamjenjuje u hodnik na mjestu ugradnje dizala u potkrovlju, sa svim potrebnim osiguranjima kako ne bi došlo do nepredviđenog urušavanja, sa utovarom u kamion, transportom i istovarom na uređeno odlagalište građevinskog otpadnog materijala.</t>
  </si>
  <si>
    <t xml:space="preserve">Ručna demontaža-uklanjanje amstrong spuštenog stropa u zoni zahvata ugradnje dizala u holu prizemlja. Stavka obuhvaća pažljivu ručnu demontažu vodeći računa da se ne oštete postojeće instalacije, kao i dio spuštenog stropa koji se ne uklanja (u holu i hodniku) sa utovarom u kamion, transportom i istovarom na na uređeno odlagalište građevinskog otpadnog materijala.  </t>
  </si>
  <si>
    <t xml:space="preserve">Ručno uklanjanje i razbijanje, u svim prostorijama u zoni zahvata ugradnje dizala (prizemlje, I kat, potkrovlje), cementnog estriha sa svim slojevima poda uključivo i izolaciju, s utovarom materijala i odvozom na uređeno odlagalište građevinskog otpadnog materijala, sve sukladno uvjetima navedenim u općenitom dijelu demontaža i rušenja. </t>
  </si>
  <si>
    <t>Pažljivo rušenje podne ploče prizemlja, te iskop za izvedbu jame dizala do dubine od max 65 cm od završne kote poda prizemlja. Predviđa se rušenje podne konstrukcije  deb. cca 12 cm izvedene na sloju podložnog betona debljine 10 cm sa hidroizolacijom između i iskop u sraslom zbijenom tlu nasutom za vrijeme gradnje zgrade, u deb. max 35 cm. Prije rušenja obavezno zapilavanje podnog opločenja od keramičkih pločica radi razgraničenja zone rušenja i izbjegavanjja rastresanja postojeće obloge od keramičkih pločica. Zbog dostupnosti lokacije predviđa se ručni iskop. U cijeni sav rad i materijal,  zapilavanje, rušenje podne konstrukcije, iskop, podupiranje, i transport do gradilišne deponije.</t>
  </si>
  <si>
    <t>Pažljivo rezanje dijela temelja širine 20cm u duljini 25cm uz sva potrebna osiguranja kako ne bi došlo do nepredviđenog urušavanja sa ostavljanjem postojeće armature. U cijeni osim navedenih radnji i sva potrebna podupiranja, zapilavanja, štemanja i transport na gradilišnu deponiju.</t>
  </si>
  <si>
    <t>prozor 175/215 - prozor na I katu</t>
  </si>
  <si>
    <t>Pažljiva demontaža dijela  krovne konstrukcije (iznad učionice glazbenog u potkrovlju), s odvozom dijela građe koja nije za uporabu sa utovarom u kamion, transportom i istovarom na uređeno odlagalište građevinskog otpadnog materijala. Svi oštećeni dijelovi i oni čije bi ostavljanje moglo narušiti sigurnost i zdravlje ljudi potrebno je u potpunosti ukloniti, strogo vodeći brigu da je statički sustav uvijek siguran. Uključena sva potrebna pričvršćenja i podupiranja. Obračun po m2 tlocrtne projekcije krovišta.</t>
  </si>
  <si>
    <t xml:space="preserve">Ručna demontaža limenog opšava ruba ravnog krovova na I katu, razvijene širine do 50cm, sa utovarom materijala i odvozom na uređeno odlagalište građevinskog otpadnog materijala, sve sukladno uvjetima navedenim u općenitom dijelu demontaža i rušenja. Obračun po m1 skinutog opšava komplet sa podložnom konstrukcijom. </t>
  </si>
  <si>
    <t>Struganje svih slojeva boje sa zidova i stropova u prostorijama zone obuhvata ugradnje dizala. U cijenu uključeni svi pripremni i pomoćni radovi. Obračun po m2 ostrugane boje uključivo špalete.</t>
  </si>
  <si>
    <t xml:space="preserve">Ručna demontaža-uklanjanje gips-kartonskog spuštenog stropa na metalnoj podkonstrukciji u potkrovlju učionice glazbenog koja se prenamjenjuje u hodnik (mjesto gdje se ugrađuje dizalo) i kabinet. Sa utovarom u kamion, transportom i istovarom na na uređeno odlagalište građevinskog otpadnog materijala.  </t>
  </si>
  <si>
    <t>Planiranje i uređenje dna iskopa za temelj-jamu dizala u zemljanom materijalu s točnošću ±3 cm s izbacivanjem viška zemlje van rova.Stavka obuhvaća eventualnu  nabavu i dopremu zamjenskog materijala te razastiranje i zbijanje vibropločom do modula stišljivosti min. Ms=30 MN/m². U cijeni sav rad, materijal, te transport na gradilišnu deponiju.</t>
  </si>
  <si>
    <t>beton C 16/20</t>
  </si>
  <si>
    <t xml:space="preserve">Dobava i izrada horizontalne i vertikalne hidroizolacije jame dizala (korita dizala koji se sastoji od podložnog betona koji se s unutarnje strane oblaže hidroizolacijom, a potom se izvod temeljna ploča dizala) - homogene hidroizolacijske membrane debljine d=1,5mm. U cijenu uračunati sav potreban materijal i rad do potpune gotovosti. Hidroizolacija na bazi mekog PVC-a, homogena. Otporna na sve uvjete koji se pojavljuju pod zemljom, otporna na alge, mikroorganizma. Hidroizolacija vlačne čvrstoće uzdužno &gt;= 15N/mm2, poprečno &gt;= 14N/mm2, u skladu sa EN 12311-2, izduljenje uzdužno &gt;=300%, poprečno &gt;=280%, u skladu sa EN 12311-2, otpornost na udar &gt;=450mm, u skladu sa EN 12691:2005, otpornost na statičko opterećenje &gt;=20kg, prema EN 12730(metoda B, 24h/20kg), otpornost na kidanje &gt;= 400N (vretenasto), prema EN 12310-1. </t>
  </si>
  <si>
    <t>U cijenu uračunati sve troškove rada, materijala i transporta.</t>
  </si>
  <si>
    <t>Izvođač je dužan svakog dana očistiti sve prostore u kojima radi i komunicira.</t>
  </si>
  <si>
    <t>Dobava materijala i izrada parne brane od samoljepive polimerbitumenske trake sa uloškom od al folije d=0,6mm. Trake se međusobno lijepe u preklopu od 10cm. Uz sve vertikalne završetke i prodore kroz krov traka se polaže vertikalno u visini toplinske izolacije.</t>
  </si>
  <si>
    <r>
      <t>Obračun po m</t>
    </r>
    <r>
      <rPr>
        <sz val="10"/>
        <rFont val="Calibri"/>
        <family val="2"/>
        <charset val="238"/>
      </rPr>
      <t>²</t>
    </r>
  </si>
  <si>
    <r>
      <t>m</t>
    </r>
    <r>
      <rPr>
        <sz val="10"/>
        <rFont val="Calibri"/>
        <family val="2"/>
        <charset val="238"/>
      </rPr>
      <t>²</t>
    </r>
  </si>
  <si>
    <r>
      <t>Dobava materijala i postava razdjelnog sloja, geotekstil gustoće 100-200 gr/m</t>
    </r>
    <r>
      <rPr>
        <sz val="10"/>
        <rFont val="Calibri"/>
        <family val="2"/>
        <charset val="238"/>
      </rPr>
      <t>²</t>
    </r>
    <r>
      <rPr>
        <sz val="10"/>
        <rFont val="Arial"/>
        <family val="2"/>
        <charset val="238"/>
      </rPr>
      <t>, u svrhu razdvajanja toplinske izolacije od hidroizolacije.</t>
    </r>
  </si>
  <si>
    <r>
      <t>Dobava materijala te izrada horizontalne hidroizolacije iz sintetičke folije na bazi mekog PVC-a, armirana poliesterskom mrežicom, UV stabilna, debljine 1,5mm. Trake se polažu na sloj geotekstila u sustavu mehaničkog učvršćenja o podlogu. Mehaničko pričvršćenje izvodi se nehrđajućim vijcima s širokom podložnom pločicom, u skladu s proračunom proizvođača hidroizolacije. Predvidivo 3-5 kom/m</t>
    </r>
    <r>
      <rPr>
        <sz val="10"/>
        <rFont val="Calibri"/>
        <family val="2"/>
        <charset val="238"/>
      </rPr>
      <t>²</t>
    </r>
    <r>
      <rPr>
        <sz val="10"/>
        <rFont val="Arial"/>
        <family val="2"/>
        <charset val="238"/>
      </rPr>
      <t>. Spojevi se obrađuju zavarivanjem vrućim zrakom sa širinom vara od 4cm i preklopom traka od 10cm.</t>
    </r>
  </si>
  <si>
    <t>Dobava materijala te izrada vertikalne hidroizolacije (zid, nadozid, kupola, dimnjak) iz sintetičke folije na bazi mekog PVC-a, armirana poliesterskom mrežicom, UV stabilna debljine 1,5mm.</t>
  </si>
  <si>
    <t>Traka r.š.70 cm</t>
  </si>
  <si>
    <t>Dobava materijala, izrada i postava profila od PVC lima, d=1,4mm (obostrano pocinčani čelični lim, 0,6mm, koji je s jedne strane kaširan mekim PVC-om, d=0,8mm), na koji se spaja pvc folija, boja - svjetlo siva.</t>
  </si>
  <si>
    <t>kutni učvršćujući lim (holker) r.š. 6-10cm</t>
  </si>
  <si>
    <t>okapni lim r.š. 25cm</t>
  </si>
  <si>
    <t>Dobava materijala i obrada prodora kroz krov, pvc nesrmiranom folijom, sa pričvršćenjem obujmicom i brtvljenjem PU kitom.</t>
  </si>
  <si>
    <t>UKUPNO V.</t>
  </si>
  <si>
    <t xml:space="preserve">Betoniranje podložnog betona ispod ab ploče dna jame (betoniranje "korita") dizala, debljine 10 cm, betonom razreda tlačne čvrstoće C16/20. Površinu ploče zagladiti za postavu horizontalne hidroizolacije. Stavka obuhvaća nabavu, transport, ugradnju i njegu betona.  </t>
  </si>
  <si>
    <t xml:space="preserve">oplata daščana trostrana vertikalni serklaži d=2,4cm </t>
  </si>
  <si>
    <t>armatura RA 400/500-2</t>
  </si>
  <si>
    <t>premazivanje SN vezom ( epoxidna smola ) spoj nove i stare AB konstrukcije-podgled horizontalnog serklaža, spoj postojećeg horizontalnog serklaža i novog vertikalnog serklaža</t>
  </si>
  <si>
    <t xml:space="preserve">Izvedba AB vertikalnih serklaža uz probijene otvore u nosivim zidovima,dim. 25x25cm od betona C 25/30, armiranih sa B 500 B. U stavci uračunati potrebno ukrućenje i podupiranje oplate. Podupiranje stropne konstrukcije obračunava se posebno. Obračun po utrošenom materijalu.  </t>
  </si>
  <si>
    <t>Izrada armiranobetonskog horinzontalnog serklaža na vanjskom nosivom zidu u potkrovlju na mjestu zahvata izvođenja dizala u dvostranoj daščanoj oplati betonom C 25/30, armiranih sa B 500 B.</t>
  </si>
  <si>
    <t>Izrada armiranobetonskog kosih serklaža na unutarnjim nosivim zidovima u potkrovlju na mjestu zahvata izvođenja dizala u dvostranoj daščanoj oplati betonom C 25/30, armiranih sa B 500 B.</t>
  </si>
  <si>
    <t>armatura MAR 503</t>
  </si>
  <si>
    <t>Betoniranje arm. bet. temeljne ploče dizala betonom klase C25/30. Debljina podne ploče 20 cm, armiranih sa B 500 B. Obračun po m3 betona.</t>
  </si>
  <si>
    <t>Zidanje vanjskog nosivog zida punom opekom sa toplinskom izolacijom d=6cm i obzidom fasadnom opekom (istovjetno postojećem vanjskom zidu) ukupne debljine d=45 iznad AB vijenca krova u potkrovlju prilikom rekonstrukcije krova. Zidanje izvesti mortom M5 - tlačne čvrstoće nakon 28 dana prema HRN EN 1015-11) &gt;5,0 N/mm2, sa sadržajem topivih klorida u svježem mortu prema HRN EN 998-2 (računski) &lt;0,1%, vodoupojnosti prema HRN EN 1015-18)&lt; 0,3kg/(m2min0,5), paroppropusnosti prema HRN EN 1745 (tablična vrijednost) 0,83 W/(mK), početne posmične čvrstoće 0,15N/mm2, reakcije na požar prema (HRN EN 13501-1) A1.  Mort za zidanje nanositi čistom zidarskom žlicom na ležajnicu po čitavoj širini zida. Opeku postaviti na sloj morta i centrirati libelom i zateznim užetom. Horizontalne fuge izvesti mortom u visini od 12mm +-5mm. Sudarne fuge izvesti slojem morta debljine 10 do 15mm. Mort koji je istisnut odstraniti. Zamješani mort potrošiti u 1-2h. Prilikom primjene i sušenja temperatura podloge i zraka ne smije biti niža od +5°C ni viša od +30°C. U stavci uključene sve pripremne radnje uključivo pokretnu radnu skelu za radove na visini do cca 4m. Obračun po m3 izvedenog zida.</t>
  </si>
  <si>
    <t>Zaziđivanje otvora običnom punom opekom na I katu sa toplinskom izolacijom d=6cm i obzidom fasadnom opekom istovjetno kao postojeći vanjski zid. Zidanje izvesti mortom M5 - tlačne čvrstoće nakon 28 dana prema HRN EN 1015-11) &gt;5,0 N/mm2, sa sadržajem topivih klorida u svježem mortu prema HRN EN 998-2 (računski) &lt;0,1%, vodoupojnosti prema HRN EN 1015-18)&lt; 0,3kg/(m2min0,5), paroppropusnosti prema HRN EN 1745 (tablična vrijednost) 0,83 W/(mK), početne posmične čvrstoće 0,15N/mm2, reakcije na požar prema (HRN EN 13501-1) A1.  Mort za zidanje nanositi čistom zidarskom žlicom na ležajnicu po čitavoj širini zida. Opeku postaviti na sloj morta i centrirati libelom i zateznim užetom. Horizontalne fuge izvesti mortom u visini od 12mm +-5mm. Sudarne fuge izvesti slojem morta debljine 10 do 15mm. Mort koji je istisnut odstraniti. Zamješani mort potrošiti u 1-2h. Prilikom primjene i sušenja temperatura podloge i zraka ne smije biti niža od +5°C ni viša od +30°C. U stavci uključene sve pripremne radnje uključivo pokretnu radnu skelu za radove na visini do cca 4m. Obračun po m3 izvedenog zida.</t>
  </si>
  <si>
    <t>Razni manji popravci žbuke zidova i stropova prostorija građevine, probojnih rupa na zidovima, stropovima, zatvaranja nepotrebnih otvora, dozidanih zidova i sl, . Komplet sa pokretnom radnom skelom za visinu prostorija do 3,20m i uklapanjem sa postojećim površinama sa kojih nije skinuta žbuka. Obračun po m2 ožbukane površine. Sve površine se prethodno pačokiraju cementnim mlijekom. Debljina žbuke max 3 cm (gruba 2,5 cm, fina 0,5 cm).</t>
  </si>
  <si>
    <t>Popravak obzida fasadnom opekom vanjskog nosivog zida na I katu uz dograđeno dizalo. Zidanje izvesti mortom M5 - tlačne čvrstoće nakon 28 dana prema HRN EN 1015-11) &gt;5,0 N/mm2, sa sadržajem topivih klorida u svježem mortu prema HRN EN 998-2 (računski) &lt;0,1%, vodoupojnosti prema HRN EN 1015-18)&lt; 0,3kg/(m2min0,5), paroppropusnosti prema HRN EN 1745 (tablična vrijednost) 0,83 W/(mK), početne posmične čvrstoće 0,15N/mm2, reakcije na požar prema (HRN EN 13501-1) A1.  Mort za zidanje nanositi čistom zidarskom žlicom na ležajnicu po čitavoj širini zida. Opeku postaviti na sloj morta i centrirati libelom i zateznim užetom. Horizontalne fuge izvesti mortom u visini od 12mm +-5mm. Sudarne fuge izvesti slojem morta debljine 10 do 15mm. Mort koji je istisnut odstraniti. Zamješani mort potrošiti u 1-2h. Prilikom primjene i sušenja temperatura podloge i zraka ne smije biti niža od +5°C ni viša od +30°C. U stavci uključene sve pripremne radnje uključivo pokretnu radnu skelu za radove na visini do cca 4m. Obračun po m3 izvedenog zida.</t>
  </si>
  <si>
    <r>
      <t>m</t>
    </r>
    <r>
      <rPr>
        <vertAlign val="superscript"/>
        <sz val="10"/>
        <color indexed="8"/>
        <rFont val="Calibri"/>
        <family val="2"/>
        <charset val="238"/>
      </rPr>
      <t>2</t>
    </r>
  </si>
  <si>
    <t>Doziđivanje zabatnog vanjskog nosivog zida punom opekom d=25cm u potkrovlju prilikom rekonstrukcije krova. Zidanje izvesti mortom M5 - tlačne čvrstoće nakon 28 dana prema HRN EN 1015-11) &gt;5,0 N/mm2, sa sadržajem topivih klorida u svježem mortu prema HRN EN 998-2 (računski) &lt;0,1%, vodoupojnosti prema HRN EN 1015-18)&lt; 0,3kg/(m2min0,5), paroppropusnosti prema HRN EN 1745 (tablična vrijednost) 0,83 W/(mK), početne posmične čvrstoće 0,15N/mm2, reakcije na požar prema (HRN EN 13501-1) A1.  Mort za zidanje nanositi čistom zidarskom žlicom na ležajnicu po čitavoj širini zida. Opeku postaviti na sloj morta i centrirati libelom i zateznim užetom. Horizontalne fuge izvesti mortom u visini od 12mm +-5mm. Sudarne fuge izvesti slojem morta debljine 10 do 15mm. Mort koji je istisnut odstraniti. Zamješani mort potrošiti u 1-2h. Prilikom primjene i sušenja temperatura podloge i zraka ne smije biti niža od +5°C ni viša od +30°C. U stavci uključene sve pripremne radnje uključivo pokretnu radnu skelu za radove na visini do cca 4m. Obračun po m3 izvedenog zida.</t>
  </si>
  <si>
    <r>
      <t xml:space="preserve">Izrada mikroarmiranog cementnog estriha debljine postojećeg estriha uključivo toplinsku izolaciju (podovi moraju ostati u istom nivou sa postojećim)  u prostoriji na I katu i potkrovlju koje se prenamjenjuju u hodnik i nastavnički kabinet. Komplet sa potrebnim materijalom za rubno dilatiranje od zidova (rubne trake (EPS) d=12mm, h=80mm). Cementni estrih maksimalne granulacije 4mm, čvrstoće na pritisak (28d) &gt;20N/mm2, čvrstoće na zatezanje (28d) &gt;5N/mm2, koeficijent toplinske vodljivosti ƛ 1,4W/mK, µvrijednost 40, klasa čvrstoće E 225 prema standardu ÖNORM B 2232. Estrih se može zamješati ručno u mješalici sa slobodnim padom ili u mješalici pod pritiskom, ili automatski u protočnoj mješalici, odnosno u postrojenju za estrihe gdje se dozira direktno iz silosa. Kod materijala isporučenog u vrećama potrebno je cca 3l vode po vreći, kod materijala isporučenog u siklosu cca 180-200l vode po m3 (=90-100l/t). Smije se primjeniti samo pitka voda. Ako se koristi estrih iz silosa doziranje vode je automatski podešeno preko dozatora. Transport estriha ostvaruje se preko postrojenja za estrihe. Kod obrade treba se pridržavati smjernica ÖNORM B 2232. Temperatura zraka, materijala i podloge mora za vrijeme obrade i vezivanja biti uvijek iznad +5°C. Propuh ili direktno sunčevo zračenje kao i prebrzo isušivanje treba izbjegavati. Potrebna naknadna njega. Nakon polaganja estrih utisnuti izravnavajućom letvom, te nakon toga izravnati gladilicom za glazure ili strojnom gladilicom. </t>
    </r>
    <r>
      <rPr>
        <sz val="10"/>
        <rFont val="Arial"/>
        <family val="2"/>
        <charset val="238"/>
      </rPr>
      <t xml:space="preserve"> Obračun po m2 izvedenog estriha debljine postojećeg. Materijal i rad za mikroarmiranje ( tekućina, vlakna ) i dilatiranje ( tipske trajnoelastične dilatacijske trake ) obračunat u strojarskom dijelu troškovnika.  </t>
    </r>
  </si>
  <si>
    <t>mikroarmirani cem. estrih debljine d=5cm sa toplinskom izolacijom</t>
  </si>
  <si>
    <t>Dobava materijala i brtvljenje završne runbe lajsne ("putz lajsne") poliuretanskim trajnoelastičnim kitom uz prethodno nanošenje.</t>
  </si>
  <si>
    <r>
      <t>Dobava materijala i izvedba sloja toplinske izolacije od ekstrudiranog polistirena, gustoće 33KG/m</t>
    </r>
    <r>
      <rPr>
        <sz val="10"/>
        <rFont val="Calibri"/>
        <family val="2"/>
        <charset val="238"/>
      </rPr>
      <t>³</t>
    </r>
    <r>
      <rPr>
        <sz val="10"/>
        <rFont val="Arial"/>
        <family val="2"/>
        <charset val="238"/>
      </rPr>
      <t>, d=20cm, ploče sa preklopom.</t>
    </r>
  </si>
  <si>
    <r>
      <t>Dobava materijala i izvedba vertikalnog sloja toplinske izolacije atike krova, od ekstrudiranog polistirena, gustoće 33KG/m</t>
    </r>
    <r>
      <rPr>
        <sz val="10"/>
        <rFont val="Calibri"/>
        <family val="2"/>
        <charset val="238"/>
      </rPr>
      <t>³</t>
    </r>
    <r>
      <rPr>
        <sz val="10"/>
        <rFont val="Arial"/>
        <family val="2"/>
        <charset val="238"/>
      </rPr>
      <t>, d=5cm, ploče sa preklopom.</t>
    </r>
  </si>
  <si>
    <t>rubne ("putz") lajsna r.š. 30 cm</t>
  </si>
  <si>
    <t>Nabava, doprema i ugradba opšava zabatnog zida na dijelu obuhvata radova na krovu, od aluminijskog lima (tvornički zaštićenog dvokomponentnim napečenim lakom), debljine 1.00mm, u boji prema RAL-u skladu sa već postavljenom limarijom koja se ne mijenja. U cijenu uračunati vrijednosti svog osnovnog i pomoćnog materijala i rada, propisno spajanje argonskim zavarivanjem i prijevojima, učvršćenje lima, da se omogući dilatiranje, ugradnja sloja krovne izolacije ispod lima, ugradnja podmetača na spoju različitih metala da se spriječi elektroliza.</t>
  </si>
  <si>
    <t>U cijeni stavke: rubni opšavi, sva potrebna brtvljenja po obodu, kvake, sav potreban okov te sitni i pomoćni materijal.</t>
  </si>
  <si>
    <t>U cijeni brtvljenje elemenata po obodu brtvenom trakom za osiguranje zrako i vodonepropusnosti.</t>
  </si>
  <si>
    <t>Obraču po komadu ugrađene bravarije u svemu prema shemi bravarije i mjerama uzetim na licu mjesta</t>
  </si>
  <si>
    <t>poz1 200/40</t>
  </si>
  <si>
    <t xml:space="preserve">Izrada, doprema i montaža prozora u potkrovlju od plastificiranih aluminijskih profila u sivoj boji s prekinutim termičkim mostom (profili punjeni izolacijskim materijalom), ustakljena IZO Low-E staklom, koeficijenta prolaska topline 0,9 W/m2K, d=6+16+4+16+4. Prozor sa parapetom komplet sa unutrašnjom PVC prozorskom klupčicom u boji kao prozor i stijena. Priložiti atest u skladu sa HRN. Obračun po montiranom komadu. </t>
  </si>
  <si>
    <t>Izrada, doprema i montaža prozorskih klupčica i opšava istaka parapetnih zidova od plastificiranog aluminijskog bojanog lima debljine d=0,7mm, razvijene širine do 45cm. Na bočnim krajevima klupčice ugraditi PVC čepove. Klupčica na kraju po dužini otvora mora imati zavrnuti završetak. Montažu izvršiti pomoću pocinčanih ili V2A (inox) vijaka uključujući podloške i pokrovne kape. Klupčice ugraditi na trake protiv buke radi izolacije šumova od padalina. Kod klupčica širine iznad 15cm ugraditi nosače klupčica sa max razmakom 600mm. Sve spojeve dobro silikonirati.</t>
  </si>
  <si>
    <t xml:space="preserve">Dobava i postavljanje potrebnih profila okapa i opšava od plastificiranog lima debljine d=1,4mm, na koji se spaja hidroizolacijska folija iz horizontalnih i vertikalnih dijelova varenjem u preklopu od 5cm. Lim se za podlogu pričvršćuje mehanički odgovarajućim vijcima. Komplet sa svim obradama kutova i lomova. Obračun po m1/m2 položenog lima različite razvijene širine i utrošenog kita za brtvljenje. </t>
  </si>
  <si>
    <t xml:space="preserve">opšav ravnog krova uz zid građevine r.š. 40cm </t>
  </si>
  <si>
    <t>ostali opšavi (opšavi dimnjaka...)</t>
  </si>
  <si>
    <t xml:space="preserve">trajno elastični kit UV otporni sa </t>
  </si>
  <si>
    <t xml:space="preserve">Izrada, doprema i montaža horizontalnog oluka 120x120mm od aluminijskog bojanog lima sa podlošcima i opšavom istih istovjetno izvedenom oluku postavljenom na betonski vjenac krova te uklapanje sa istim d=0,7mm sa držačima od plošnog čelika na razmaku od max. 1,0m. Komplet sa svim radom i materijalom. Potrebna radna skela u cijeni stavke. Obračun po m1 položenog oluka.     </t>
  </si>
  <si>
    <r>
      <rPr>
        <b/>
        <sz val="10"/>
        <rFont val="Arial"/>
        <family val="2"/>
        <charset val="238"/>
      </rPr>
      <t>Toplinska izolacija špaleta otvora -</t>
    </r>
    <r>
      <rPr>
        <sz val="10"/>
        <rFont val="Arial"/>
        <family val="2"/>
        <charset val="238"/>
      </rPr>
      <t xml:space="preserve"> Izvedba toplinske izolacije špaleta prozora u potkrovlju sa sve četri strane otvora objekta - špaletnih elemenata od EPS-a. U cijenu je potrebno uračunati dobavu materijala te izradu toplinske izolacije špaleta prema uputama proizvođača.
Faze izrade: Na pripremljenu podlogu špaleta otvora, ravnih i kosih dijelova, punoplošno se lijepe špaletni elementi debljine 3cm, s polimerno-cementim ljepilom koje je certificirano u sustavu. Na spomenute elemente nanosi se sloj polimerno-cementnog ljepila od 3mm u koji se utapa armaturna mrežica od staklenih vlakana, alkalno otporna, te se ista preklapa s kutnim profilima ojačanim mrežicom. Spoj toplinske izolacije špaleta atvora i ALU bravarije dilatirati 1mm i zabrtviti trajnoelastičnik kitom. Izravnavajući sloj polimerno-cementnog ljepila nanosi se u debljini 1-2mm, a ukupno sušenje sloja ljepljenja i armiranja je minimalno 10 dana u normalnim uvjetima. Nakon propisanog sušenja nanosi se pretpremaz za poboljšanje prionljivosti i izjednačavanja vodoupojnosti, a nakon 1-3 dana nanosi se završna žbuka.</t>
    </r>
  </si>
  <si>
    <t>U cijeni m2 komplet izvedene fasade obuhvatiti obradu svih istaka, rubova, bridova, konzolnih ispusta iznad kojih je grijani prostor, postave rubnih profila, završetaka, spojeva, prodora. Sve komponente sustava moraju se ugraditi od istog proizvođača. Za ugrađeni sustav priložiti izjave o sukladnosti proizvođača ili zastupnika.</t>
  </si>
  <si>
    <t>Obračun po m2 pročelja, sve komplet.</t>
  </si>
  <si>
    <t>Izvedba zaštitno dekorativne silikatne žbuke valjane teksture (zrno do 1,5mm) pročelja zgrade u svemu prema uputama proizvođača. Izvedba u 2 boje, svijetlih i tamnih tonova. Shema bojanja biti će dostavljena od strane projektanta. Detalje fasade izvesti prema dogovoru s projektantom.</t>
  </si>
  <si>
    <t>Obračun po m2 pročelja koje se žbuka.</t>
  </si>
  <si>
    <r>
      <rPr>
        <b/>
        <sz val="10"/>
        <rFont val="Arial"/>
        <family val="2"/>
        <charset val="238"/>
      </rPr>
      <t>Sustav toplinske izolacije zabatnog dijela zida novo izvedenog iznad krova -</t>
    </r>
    <r>
      <rPr>
        <sz val="10"/>
        <rFont val="Arial"/>
        <family val="2"/>
        <charset val="238"/>
      </rPr>
      <t xml:space="preserve"> Izvedba tankoslojnog kontaktnog sustava fasade pločama kamene vune debljine 15cm, prema HRN EN 12 667, klase negorivosti A1 - prema HRN EN 13 501-1, otpora difuziji vodene pare 1 - prema HRN EN 12 086. U cijenu je potrebno uračunati dobavu materijala te izradu fasade prema uputama proizvođača. Faze izrade:  Postavljanje aluminijskog perforiranog «sockel-profila» jednake širine kao debljina ploče od kamene vune. Pričvršćivanje izvesti nerđajućim vijcima na razmaku svakih 40 do 60 cm. Nanošenje polimerno-cementnog ljepila trakasto po rubovima i točkasto po sredini ploča PTP-035 (min 40%ravnomjerna pokrivenost ploče). Ploče se 3 dana nakon lijepljenja dodatno mehanički pričvršćuju spojnicama (6-8 kom/m2) prema W shemi. Na uglove građevine postavljaju se aluminijski a PVC kutni profili oko otvora s tim da je na dijagonalama otvora potrebno kao dodatno ojačanje postaviti mrežicu veličine 20x40 (30x50) cm.  Na ploče od kamene vune nanosi se polimerno-cementno ljepilo u koje utiskujemo certificiranu mrežicu (140-160grama/m2) od staklenih vlakana, alkalno otpornu, sa preklopima od 10 cm, koja se prekriva nanošenjem 1-2mm drugog sloja polimerno-cementnog lijepila. Nakon sušenja od 10 – 14 dana, a prije izvođenja završnog sloja potrebno je nanijeti impregnirajući pretpremaz.  Sve radove izvesti prema uputam proizvođača komponenti certificiranog sustava sukladno HRN EN 13500.</t>
    </r>
  </si>
  <si>
    <t>Obračun po m2 ugrađenih termopanela</t>
  </si>
  <si>
    <t>U cijenu radova svake pojedine stavke obuhvatiti i eventualno potrebnu radnu skelu.</t>
  </si>
  <si>
    <t xml:space="preserve">Ručna demontaža horizontalnog oluka u zoni obuhvata rekonstrukcij krova uključivo i podloške sa opšavom, izrađenih od bojanog pocinčanog lima, komplet sa držaćima, utovar u kamion, transport i istovar na uređenu odlagališnu deponiju. Skela u cijeni stavke. Obračun po m1 demontiranog horizontalnog oluka.  </t>
  </si>
  <si>
    <t xml:space="preserve">Izrada, doprema i montaža vertikalnog oluka na dijelu krova koji se izvodi novi promjera 120mm od aluminijskog lima d=0,7mm sa tipskim držačima od plošnog čelika na razmaku od max. 1,0m, sa pričvršćenjem na pročelje građevine. Komplet sa svim radom i materijalom. Radna skela obračunava se u cijeni stavke. Obračun po m1 položenog oluka uključivo sva potrebna koljena.     .     </t>
  </si>
  <si>
    <t>Stavka obuhvaća sav rad i materijal. Radna skela obračunava se u cijeni stavke. Obračun po m1 otvora i istaka.</t>
  </si>
  <si>
    <t xml:space="preserve">Gletanje i bojanje zidova dijela ulaznog hola u zoni zahvata u prizemlju, hodnika na I katu i hodnika na II katu sa nastavničkima kabinetom u dva sloja u tonu po izboru investitora uz prethodni premaz temeljnim slojem (primerom). Jediničnom cijenom obuhvaćeno sve predradnje, pripremni i pomoćni radovi te čišćenje. </t>
  </si>
  <si>
    <t xml:space="preserve">Gletanje i bojanje stropova dijela ulaznog hola u zoni zahvata u prizemlju, hodnika na I katu i hodnika na II katu sa nastavničkima kabinetom u dva sloja u tonu po izboru investitora uz prethodni premaz temeljnim slojem (primerom). Jediničnom cijenom obuhvaćeno sve predradnje, pripremni i pomoćni radovi te čišćenje. </t>
  </si>
  <si>
    <t xml:space="preserve">Popravak podova i uklapanje s postojećim keramičkim pločicama u ulaznom holu prizemlja škole,  debljine 10 mm,  protukliznosti klase 4, ljepljenjem fleksibilnim ljepilom  na estrih, u boji koje se uklapaju sa postojećim pločicama. Pločice moraju biti reakcije na požar A i certificirane. Shemu polaganja pločica u skladu sa postojećim. Uzorak  pločica odabire investitor  
</t>
  </si>
  <si>
    <t xml:space="preserve">Dobava i polaganje keramičkih pločicama u prenamjenjenom hodniklu na I katu i potkrovlju škole,  debljine 10 mm,  protukliznosti klase 4, ljepljenjem fleksibilnim ljepilom  na estrih, u boji po izboru investitora. Pločice moraju biti reakcije na požar A i certificirane. Shemu polaganja pločica u skladu sa postojećim. Uzorak  pločica odabire investitor  
</t>
  </si>
  <si>
    <t xml:space="preserve">Nabava, doprema i ugradnja spuštenog stropa gips kartonskim pločama u potkrovlju, sa metalnom tipskom podkonstrukcijom za opterećenje navedenim pločama sa vješanjem o nosivu konstrukciju. Komplet sa potrebnim niveliranjem, original pričvrsnim priborom, rubnom trakom za spajanje zidova, stropova i rubova nadvoja i pokretnom radnom skelom za visinu stropa do 3,90m. Obračun po m2 izrađenog stropa.  </t>
  </si>
  <si>
    <t xml:space="preserve">Zidanje pregradnog zidoa d=10cm od gipskartonskih vodootpornih ploča u potkrovlju. Zidanje izvesti u skladu sa uputama proizvođača, primijeniti original materijal proizvođača (UW, CW metalne profile, ispuna od toplinske, zvučne i protupožarne izolacije kamenom vunom, spojnice sa postojećim zidovima i stropovima i sl. ). U stavci uključene izolacija, sve pripremne radnje uključivo pokretna radna skela za radove na visini do 3,20m i povezivanje novih zidova sa postojećim, te bandažiranje spojeva odgovarajućim trakama sa strane zidova koji će se gletati i bojati. Obračun po m2 izrađenog zida. </t>
  </si>
  <si>
    <t>Vraćanje rasvijetnih tijela sa potrebnom prilagodbom vodova, izvedbom novog razvoda sa priključcima, i prekidaćima, u cijenu uračunat sav potreban rad i materijal, eventualno šlicanje za nove instalacije i rabiciranje šliceva nakon postave instalacija, sa svim potrebnim materijalom i priborom. Širina šlica do 20 cm.</t>
  </si>
  <si>
    <t>kompl</t>
  </si>
  <si>
    <t>Izmještanje radijatora sa sa prilagodbom cijevnih razvoda, ventila i nosača. U cijenu uključen sav rad i potreban materijal.</t>
  </si>
  <si>
    <t>Polaganje završnog sloja poda nastavničkog kabineta u potkrovlju parketom, klasični bukov d=2,1cm, brušen i lakiranuključujući pripremu podloge (fino poravnavanje materijalom za poravnavanje i čišćenje podloge).</t>
  </si>
  <si>
    <t>KOSI KROV NA II KATU NA MJESTU ZAHVATA UGRADNJE DIZALA (UČIONICA GLAZBENOG)</t>
  </si>
  <si>
    <t>NEPROHODNI RAVNI KROV NA I KATU NA MJESTU ZAHVATA UGRADNJE DIZALA</t>
  </si>
  <si>
    <t>Dobava materijala te zamjena oštećenog dijela krovne konstrukcije novom, a na mjestu prethodno uklonjenog, uključivo vraćanje uporabljive demontirane u funkcionalno stanje. Stavka uključuje sanaciju svih popratnih dijelova konstrukcije kako bi statički sustav ostao potpuno siguran. Uključena sva potrebna privremena pričvršćenja i podupiranja. Obračun po tlocrtnoj projekciji prizemlja.</t>
  </si>
  <si>
    <t xml:space="preserve">Nabava, doprema i opšivanje krovne kosa plohe s suhim jelovim daskama debljine 24 mm, maksimalno 15 cm širine i pokrivanje jednim slojem obične ljepenke s odgovarajućim preklopom. Komplet sa zaštitom daščane oplate fungicidom i insekticidom. Obračun po m2 položene daščane oplate od jelove građe II klase. </t>
  </si>
  <si>
    <t>Dobava i montaža krovne šindre boje kao postojeća šindra na školi. Površina krova treba biti glatka, čvrsta, suha i dobro pričvršćena čavlima. Postavlja se na, dasaku za oblaganje. Kako bi vlaga bila pravilno izjednačena i izbalansirana, sve drvene proizvode treba
prethodno pravilno obraditi. Budući da drvo ‘radi‘, pokrov treba urediti na način, da je izmjenično raspoređen i dovoljno podupren, u suprotnom, na šindri, mogu nastati
oštećenja usljed dilatacije krova.
U stavkci obračunati sav potreban materijal i montažu po m2 krova</t>
  </si>
  <si>
    <t>Poletvanje kosih krovnih ploha drvenim letvama 3/5 cm četinari II klase neposredno na opšav krova. U cijeni je sadržan sav potreban rad i materijal, premaz drvene građe zaštitnim fungicidnim sredstvom (kao Xiladecor ili sl.). Obračun po m2 poletvane površine, mjereno po kosoj površini krova.</t>
  </si>
  <si>
    <t>Dodatno polatvavanje u poprečnom smjeru na osnovno poletvavanje letvama 5/8 cm, četinari II klase, radi stvaranja izolacijskog prostora. U cijeni je sadržan sav potreban rad i materijal, premaz drvene građe zaštitnim fungicidnim sredstvom (kao Xiladecor ili sl.). Obračun po m2 poletvane površine, mjereno po kosoj površini krova.</t>
  </si>
  <si>
    <t>Čišćenje drvene građe krovišta od naslaga nečistoće ( prašina, oksidirana površina, čađa, golublji izmet i sl. ), te premazivanje iste fungicidom i insekticidom (bezbojni premaz). Obračun po m2 kose plohe krovišta.</t>
  </si>
  <si>
    <t>Stavka sadrži, dobavu materijala, ugradbu, sav rad, materijal, sav pričvrsni materijal i podkonstrukciju, sve do pune gotovosti svake faze rada.</t>
  </si>
  <si>
    <t>Toplinska izolacija krova prema grijanom potkrovlju u zoni zahvata ugradnje dizala (kabinet i hodnik) termoizolacijskim pločama od mineralne vune debljine 20cm (dva sloja 10+10cm), u skladu sa HRN EN 12 667, klase negorivosti A1 (u skladu sa HRN EN 13 501-1), uzdužnog otpora strujanju zraka r&gt;60kNs/m2 (u skladu sa HRN EN 29 053), tlačne čvrstoće kod 10% stišljivosti po HRN EN 826 min. 50kPa za debljine &lt;50mm te min. 70kPa za debljine &gt;50mm. Ploče se postavljaju u dva sloja (10+10cm) i ti tako da drugi sloj prekrije spojeve prvog sloja a na postavljenu parnu branu. Podgled izvesti s gips kartonskim pločama sa podkonstrukcijom i potrebnim završnim profilima.</t>
  </si>
  <si>
    <t>Ugradnja čeličnih nosača na kon probijanja otvora u stropnoj ploči, isti se pričvršćuju za postojeće nosive grede i strop. Oblažu se kutijom od gips kartonskih ploča. U cijeni sav rad i materija, uključujući i sav pričvrsni materijal kao i oblaganje gips kartonskim pločama sa zatvaranjem spojeva te potrebne radne skele. Obračun po m1.</t>
  </si>
  <si>
    <t>m1</t>
  </si>
  <si>
    <t>Izvedba vertikalne hidroizolacije zidova jame dizala s unutrašnje strane i izvedba horizontalne hidroizolacija dijela poda prizemlja. Postavljanje u svemu prema uputama i detaljima proizvođača. Hidroizolacija se izvodi elastičnim hidroizolacijskim polimercementnim premazom u dva sloja. Izvodi se na čistoj i ravnoj podlozi.
Proizvod se treba jednolično nanijeti na podlogu metalnom gladilicom, valjkom ili četkom u ukupnoj debljini od najmanje 2 mm. Nanošenje treba biti u slojevima od 1 mm  u razmacima od najmanje 8 sati.  U cijenu je uključen sav potreban rad, materijal, te transport do mjesta izvedbe.</t>
  </si>
  <si>
    <t>Završno ćišćenje unutarnjeg prostora adaptiranog dijela škole.</t>
  </si>
  <si>
    <t>UKUPNO VI.</t>
  </si>
  <si>
    <t>UKUPNO IX.</t>
  </si>
  <si>
    <t>UKUPNO XIII</t>
  </si>
  <si>
    <t>UKUPNO XIV</t>
  </si>
  <si>
    <t>U Osijeku, prosinac 2017.</t>
  </si>
  <si>
    <t>Oblaganje bočnih strana dizala, dijelova koji su izvan zgrade škole kao i krova dizala zidnim termopanelima. U cijenu uključiti sav radm materijal i pričvrsni materijal potreban za postavljanje termopanela kao i potrebnu radnu skelu.</t>
  </si>
  <si>
    <t>Oblaganje bočnih strana vertikalne podizne platforme unutar škole (dijelova koji nisu prislonjeni uz zid) laminiranim sigurnosnim staklom sastavljenim od dvije staklene plohe, te jednog međuslojeva folije PVB-a (polyvinylbutyral), minimalne debljine 10mm.</t>
  </si>
  <si>
    <t xml:space="preserve">Oblaganje bočnih strana vertikalne podizne platforme unutar škole strana koje su prislonjene uz zid. Zidovi d=10cm od gipskartonskih vodootpornih ploča. Zidanje izvesti u skladu sa uputama proizvođača, primijeniti original materijal proizvođača (UW, CW metalne profile, ispuna od toplinske, zvučne i protupožarne izolacije kamenom vunom, spojnice sa postojećim zidovima i stropovima i sl. ). U stavci uključene izolacija, sve pripremne radnje uključivo pokretna radna skela za radove na visini do 3,20m i povezivanje zidova sa konstrukcijom vertikalno podizne platforme, te bandažiranje spojeva odgovarajućim trakama sa strane zidova koji će se gletati i bojati. Obračun po m2 izrađenog zida. </t>
  </si>
  <si>
    <t>Red. broj</t>
  </si>
  <si>
    <t>Opis  stavke</t>
  </si>
  <si>
    <t>Jed. mjera</t>
  </si>
  <si>
    <t>Količina</t>
  </si>
  <si>
    <t>Jed. cijena</t>
  </si>
  <si>
    <t>Ukupno</t>
  </si>
  <si>
    <t>A) Troškovnik materijala i radnog vremena za izradu električne instalacije jake struje</t>
  </si>
  <si>
    <t>Elektrotehnička instalacija jake struje</t>
  </si>
  <si>
    <t>Isporučiti i ugraditi sljedeću elektroinstalacijsku opremu u postojeću razdjelnicu R1.</t>
  </si>
  <si>
    <t>strujna zaštitna sklopka 1P-40/0,3 A</t>
  </si>
  <si>
    <t>automatski osigurač C25/1</t>
  </si>
  <si>
    <t>katodni odvodnici</t>
  </si>
  <si>
    <t xml:space="preserve">izvesti sva korektna spajanja elemenata u ormaru, komplet
</t>
  </si>
  <si>
    <t>ostali spojni i montažni materijal, oznake i natpisi, komplet</t>
  </si>
  <si>
    <t>Isporučiti i ugraditi slijedeću elektroinstalacijsku opremu u  tipsku razdjelnicu podizne platforme ROplatforme.</t>
  </si>
  <si>
    <t>automatski osigurač B10/1</t>
  </si>
  <si>
    <t>automatski osigurač C16/1</t>
  </si>
  <si>
    <t>grebenasta sklopka 1P-32 A</t>
  </si>
  <si>
    <t xml:space="preserve">Isporučiti i položiti na konstrukciju građevine PNT cjevi i pripadne instalacijske kutije komplet sa priborom za montažu. PNT cjevi obavezno isporučiti u boji drvene konstrukcije.    
</t>
  </si>
  <si>
    <t>PNT Φ16  mm</t>
  </si>
  <si>
    <t>PNT Φ23  mm</t>
  </si>
  <si>
    <t>PNT Φ32  mm</t>
  </si>
  <si>
    <t xml:space="preserve">Isporučiti i položiti u žljeb, pod žbuku, u pod i u zemlju, slijedeće instalacijske cijevi i pripadne instalacijske kutije, uključivo žljebljenje zida i građevinsku
sanaciju žljeba nakon polaganja cijevi i kutija, promjera:
</t>
  </si>
  <si>
    <t>p.c. Φ 30 mm</t>
  </si>
  <si>
    <t xml:space="preserve">Isporučiti i položiti, dijelom u položene
instalacijske cijevi a dijelom u žlijeb pod žbuku slijedeće tipove vodiča i kabela s razvodnim kutijama, komplet sa spajanjem u razvodnim kutijama, žljebljenjem i građevinskom sanacijom žljeba nakon polaganja kabela:       
</t>
  </si>
  <si>
    <r>
      <t>PP-Y 3x1.5 mm</t>
    </r>
    <r>
      <rPr>
        <vertAlign val="superscript"/>
        <sz val="10"/>
        <rFont val="Arial"/>
        <family val="2"/>
        <charset val="238"/>
      </rPr>
      <t>2</t>
    </r>
  </si>
  <si>
    <r>
      <t>PP-Y 4x1.5 mm</t>
    </r>
    <r>
      <rPr>
        <vertAlign val="superscript"/>
        <sz val="10"/>
        <rFont val="Arial"/>
        <family val="2"/>
        <charset val="238"/>
      </rPr>
      <t>2</t>
    </r>
  </si>
  <si>
    <r>
      <t>PP-Y 3x2.5 mm</t>
    </r>
    <r>
      <rPr>
        <vertAlign val="superscript"/>
        <sz val="10"/>
        <rFont val="Arial"/>
        <family val="2"/>
        <charset val="238"/>
      </rPr>
      <t>2</t>
    </r>
  </si>
  <si>
    <r>
      <t>PP00-Y 5x4 mm</t>
    </r>
    <r>
      <rPr>
        <vertAlign val="superscript"/>
        <sz val="10"/>
        <color indexed="8"/>
        <rFont val="Arial"/>
        <family val="2"/>
        <charset val="238"/>
      </rPr>
      <t>2</t>
    </r>
  </si>
  <si>
    <r>
      <t>P/F 6  mm</t>
    </r>
    <r>
      <rPr>
        <vertAlign val="superscript"/>
        <sz val="10"/>
        <rFont val="Arial"/>
        <family val="2"/>
        <charset val="238"/>
      </rPr>
      <t>2</t>
    </r>
  </si>
  <si>
    <t xml:space="preserve">Isporučiti, montirati i spojiti slijedeću
elektro instalacijsku opremu komplet
sa spajanjem u instalacijskim kutijama. Program/proizvođača opreme prije narudžbe usuglasiti s arhitektom :               
</t>
  </si>
  <si>
    <t>prekidač izmjenični n/ž</t>
  </si>
  <si>
    <t xml:space="preserve">monofazna priključnica sa zaštitnim kontaktima i poklopcem IP44 n/ž
</t>
  </si>
  <si>
    <t xml:space="preserve">Montirati i spojiti svjetiljke brodske svjetiljke u vodotjesnoj izvedbi IP44 slična tipu Bremen 81626/01/87 Massive
</t>
  </si>
  <si>
    <t>Ugradna svjetiljka, LED izvor svijetlosti. Snaga LED izvora 38 W +/- 10%, temperatura boje 3000 K, 4230 lm. Stupanj mehaničke zaštite IP20.
Komplet</t>
  </si>
  <si>
    <t xml:space="preserve">Izvršiti sljedeća ispitivanja i dostaviti pismene protokole i ateste ugrađene opreme:
</t>
  </si>
  <si>
    <t>komplet</t>
  </si>
  <si>
    <t>atesti svih razvodnih ormara</t>
  </si>
  <si>
    <t xml:space="preserve">ispitno izvješće o otporima petlji svih strujnih krugova jake struje 
</t>
  </si>
  <si>
    <t xml:space="preserve">ispitno izvješće o otporima izolacije svih primjenjenih kabela
</t>
  </si>
  <si>
    <t xml:space="preserve">ispitno izvješće o galvanskoj povezanosti metalnih masa
</t>
  </si>
  <si>
    <t xml:space="preserve">ispitno izvješće o otporu rasprostiranja uzemljivača
</t>
  </si>
  <si>
    <t xml:space="preserve">funkcionalno ispitivanje isključenja glavne sklopke
</t>
  </si>
  <si>
    <t xml:space="preserve">funkcionalno ispitivanje strujne zaštitne sklopke
</t>
  </si>
  <si>
    <t>SVEUKUPNO A:</t>
  </si>
  <si>
    <t>B) Troškovnik materijala i radnog vremena za izradu instalacije uzemljenja</t>
  </si>
  <si>
    <t xml:space="preserve">Isporuka i polaganje trake Fe/Zn 25x4 u temelj </t>
  </si>
  <si>
    <t>Isporuka križne spojnice i spajanje trake s trakom.</t>
  </si>
  <si>
    <t>Kontrola izvedenih radova, mjerenje otpora uzemljenja, izrada mjernih protokola te mjerenje galvanske povezanosti                                 KOMPLET</t>
  </si>
  <si>
    <t>SVEUKUPNO B:</t>
  </si>
  <si>
    <t xml:space="preserve">Rekapitulacija elektrotehničkih instalacija </t>
  </si>
  <si>
    <t>C) Manji nepredviđeni radovi i materijal do 10 % ukupnog iznosa, uz odobrenje investitora i nadzornog inženjera</t>
  </si>
  <si>
    <t>SVEUKUPNO A+B+C:</t>
  </si>
  <si>
    <t>Redni broj</t>
  </si>
  <si>
    <t>Opis stavke</t>
  </si>
  <si>
    <t>Jedinica mjere</t>
  </si>
  <si>
    <t>Jedinična cijena (kn)</t>
  </si>
  <si>
    <t>Ukupna cijena (kn)</t>
  </si>
  <si>
    <t xml:space="preserve">               OPĆI UVJETI UZ TROŠKOVNIK
               Cijenom je potrebno obuhvatiti slijedeće:
             - sav rad i materijal potreban da se stavka izvede
             - sav transport ljudi 
             - sve skele i pomoćne konstrukcije potrebne da se stavka izvede
             - prije izrade sve mjere kontrolirati u naravi</t>
  </si>
  <si>
    <t xml:space="preserve">Isporučiti i ugraditi vertikalno podiznu platformu prema tehničkim karakteristikama :                                  
Vertikalno podizna platforma je namijenjena za prijevoz osoba s invaliditetom i osoba smanjene pokretljivosti. Nosivost platforme je od 240 do 260 kg. Brzina vožnje je od 0,13 do 0,15 m/s, visina dizanja 6,9 m. Podizna platforma ima 3 postaje, s 3 ulaza (svi ulazi su na istoj strani). Pogon je hidraulični, elektromotor snage do 2,5 kW, napon napajanja 230 V (monofazni), pogonski agregat i el. grupa upravljanja smješteni su u prizemlju, unutar limenog ormara, pored voznog okna. Upravljanje: pozivne kutije na prilaznim vratima i upravljačka kutija u kabini s ključem za aktiviranje tipkala. U slučaju nestanka električne energije kabina se spušta u najnižu stanicu i otvara vrata. Kabina je dimenzija 1100 x 1400 mm, visine 2100 mm. Stranice kabine izvedene su iz plastificiranog čeličnog lima. Kabina je opremljena rukohvatom, ogledalom, protukliznom oblogom, LED rasvjetom. Vrata kabine su četverodijelna automatska okretna sa centralnim otvaranjem (tzv. "tramvajska") dim. svijetlog otvora 900 x 2000 mm, izvedena iz plastificiranog  čeličnog lima. Vrata voznog okna su poluautomatska okretna, jednokrilna, dim. svjetlog otvora 900 x 2000 mm, izvedena iz plastificiranog čeličnog lima. Otvaranje vrata na stanici i ulaz u kabinu mora biti omogućen isključivo tek nakon aktiviranja pozivnog tipkala pomoću ključa.
</t>
  </si>
  <si>
    <t>2.</t>
  </si>
  <si>
    <t xml:space="preserve">Isporučiti i ugraditi samonosivu čeličnu konstrukciju za izvedbu voznog okna prema tehničkim karakteristikama :   
čelična konstrukcija je izvedena je iz ojačanog savijenog plastificiranog čeličnog lima presjeka 100 x 100 mm (4 kom. vertikalnih nosača) i 50 x 110 mm (38 horizontalnih nosača). Debljina lima je od min. 4 mm do max. 5 mm. Vanjske tlocrtne dimenzije čelične konstrukcije su : 1570 do 1600 mm (širina) x 1680 do 1710 mm (dužina). Dubina jame je 200 mm, visina dizanja 6900 mm, nadvišenje 3000 mm. Ukupna visina čel. konstrukcije minimalno 10100 mm. Na vrhu čelične konstrukcije mora se postaviti krov predviđen za vanjsku izvedbu. 
</t>
  </si>
  <si>
    <t>3.</t>
  </si>
  <si>
    <t>Tehnički pregled od ovlaštene organizacije za pregled, izdavanje potvrde o tehničkoj ispravnosti i predaja vertikalno podizne platforme Investitoru.</t>
  </si>
  <si>
    <t>UKUPNO  (bez PDV-a) :</t>
  </si>
  <si>
    <t>TROŠKOVNIK UGRADNJE VERTIKALNE PODIZNE PLATFORME U 
OSNOVNOJ ŠKOLI "IVANE BRLIĆ MAŽURANIĆ" STRIZIVOJNA</t>
  </si>
  <si>
    <t>SVEUKUPNA REKAPITULACIJA</t>
  </si>
  <si>
    <t>GRAĐEVINSKO OBRTNIČKI RADOVI</t>
  </si>
  <si>
    <t>STROJARSKI RADOVI</t>
  </si>
  <si>
    <t>ELEKTRO RADOVI</t>
  </si>
  <si>
    <t>S</t>
  </si>
  <si>
    <t>PDV (25%)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</si>
</sst>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kn&quot;_-;\-* #,##0.00\ &quot;kn&quot;_-;_-* &quot;-&quot;??\ &quot;kn&quot;_-;_-@_-"/>
    <numFmt numFmtId="164" formatCode="###,##0.00"/>
    <numFmt numFmtId="165" formatCode="#,##0.00\ &quot;kn&quot;"/>
    <numFmt numFmtId="166" formatCode="_-* #,##0.00_-;\-* #,##0.00_-;_-* &quot;-&quot;??_-;_-@_-"/>
    <numFmt numFmtId="167" formatCode="#,##0.00\ [$kn-41A]"/>
    <numFmt numFmtId="168" formatCode="#,##0.00;[Red]#,##0.00"/>
    <numFmt numFmtId="169" formatCode="#,##0.00&quot; kn&quot;"/>
    <numFmt numFmtId="170" formatCode="mmm/dd"/>
    <numFmt numFmtId="171" formatCode="_-* #,##0.00&quot; kn&quot;_-;\-* #,##0.00&quot; kn&quot;_-;_-* \-??&quot; kn&quot;_-;_-@_-"/>
  </numFmts>
  <fonts count="60" x14ac:knownFonts="1">
    <font>
      <sz val="10"/>
      <name val="Arial"/>
      <charset val="238"/>
    </font>
    <font>
      <sz val="11"/>
      <color theme="1"/>
      <name val="Calibri"/>
      <family val="2"/>
      <charset val="238"/>
      <scheme val="minor"/>
    </font>
    <font>
      <b/>
      <sz val="10"/>
      <name val="Arial"/>
      <family val="2"/>
      <charset val="238"/>
    </font>
    <font>
      <sz val="10"/>
      <name val="Arial"/>
      <family val="2"/>
      <charset val="238"/>
    </font>
    <font>
      <sz val="10"/>
      <name val="Arial"/>
      <family val="2"/>
    </font>
    <font>
      <b/>
      <sz val="10"/>
      <name val="Arial"/>
      <family val="2"/>
    </font>
    <font>
      <b/>
      <sz val="9"/>
      <name val="Arial"/>
      <family val="2"/>
    </font>
    <font>
      <sz val="10"/>
      <name val="Arial"/>
      <family val="2"/>
      <charset val="238"/>
    </font>
    <font>
      <b/>
      <sz val="12"/>
      <name val="Arial"/>
      <family val="2"/>
      <charset val="238"/>
    </font>
    <font>
      <vertAlign val="superscript"/>
      <sz val="10"/>
      <name val="Arial"/>
      <family val="2"/>
    </font>
    <font>
      <b/>
      <sz val="12"/>
      <name val="Arial"/>
      <family val="2"/>
    </font>
    <font>
      <b/>
      <sz val="12"/>
      <name val="Arial Black"/>
      <family val="2"/>
    </font>
    <font>
      <b/>
      <sz val="14"/>
      <name val="Arial Black"/>
      <family val="2"/>
    </font>
    <font>
      <sz val="10"/>
      <color rgb="FFFF0000"/>
      <name val="Arial"/>
      <family val="2"/>
      <charset val="238"/>
    </font>
    <font>
      <sz val="10"/>
      <color indexed="8"/>
      <name val="Arial"/>
      <family val="2"/>
      <charset val="238"/>
    </font>
    <font>
      <sz val="10"/>
      <color indexed="8"/>
      <name val="Calibri"/>
      <family val="2"/>
      <charset val="238"/>
    </font>
    <font>
      <vertAlign val="superscript"/>
      <sz val="10"/>
      <color indexed="8"/>
      <name val="Calibri"/>
      <family val="2"/>
      <charset val="238"/>
    </font>
    <font>
      <sz val="10"/>
      <name val="Arial CE"/>
      <charset val="238"/>
    </font>
    <font>
      <b/>
      <sz val="10"/>
      <name val="Arial CE"/>
      <charset val="238"/>
    </font>
    <font>
      <sz val="10"/>
      <name val="Calibri"/>
      <family val="2"/>
      <charset val="238"/>
    </font>
    <font>
      <sz val="11"/>
      <name val="Arial"/>
      <family val="2"/>
      <charset val="238"/>
    </font>
    <font>
      <b/>
      <sz val="11"/>
      <name val="Arial"/>
      <family val="2"/>
    </font>
    <font>
      <b/>
      <i/>
      <sz val="12"/>
      <name val="Arial"/>
      <family val="2"/>
      <charset val="238"/>
    </font>
    <font>
      <b/>
      <sz val="11"/>
      <name val="Arial"/>
      <family val="2"/>
      <charset val="238"/>
    </font>
    <font>
      <b/>
      <sz val="10"/>
      <color indexed="8"/>
      <name val="Arial"/>
      <family val="2"/>
      <charset val="238"/>
    </font>
    <font>
      <b/>
      <sz val="11"/>
      <color indexed="8"/>
      <name val="Arial"/>
      <family val="2"/>
      <charset val="238"/>
    </font>
    <font>
      <sz val="10"/>
      <color indexed="10"/>
      <name val="Arial"/>
      <family val="2"/>
      <charset val="238"/>
    </font>
    <font>
      <vertAlign val="superscript"/>
      <sz val="10"/>
      <name val="Arial"/>
      <family val="2"/>
      <charset val="238"/>
    </font>
    <font>
      <vertAlign val="superscript"/>
      <sz val="10"/>
      <color indexed="8"/>
      <name val="Arial"/>
      <family val="2"/>
      <charset val="238"/>
    </font>
    <font>
      <sz val="10"/>
      <color indexed="8"/>
      <name val="Arial CE"/>
      <family val="2"/>
      <charset val="238"/>
    </font>
    <font>
      <sz val="10"/>
      <name val="Helv"/>
    </font>
    <font>
      <b/>
      <sz val="9"/>
      <name val="Arial Narrow"/>
      <family val="2"/>
      <charset val="238"/>
    </font>
    <font>
      <sz val="10"/>
      <name val="Arial Narrow"/>
      <family val="2"/>
      <charset val="238"/>
    </font>
    <font>
      <b/>
      <sz val="10"/>
      <name val="Arial Narrow"/>
      <family val="2"/>
      <charset val="238"/>
    </font>
    <font>
      <b/>
      <i/>
      <sz val="10"/>
      <name val="Arial Narrow"/>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2"/>
      <name val="Arial"/>
      <family val="2"/>
      <charset val="238"/>
    </font>
    <font>
      <b/>
      <sz val="12"/>
      <name val="Symbol"/>
      <family val="1"/>
      <charset val="2"/>
    </font>
    <font>
      <b/>
      <sz val="14"/>
      <name val="Arial"/>
      <family val="2"/>
      <charset val="238"/>
    </font>
    <font>
      <b/>
      <sz val="18"/>
      <name val="Arial Black"/>
      <family val="2"/>
      <charset val="238"/>
    </font>
    <font>
      <b/>
      <sz val="18"/>
      <name val="Arial"/>
      <family val="2"/>
    </font>
    <font>
      <b/>
      <sz val="18"/>
      <name val="Arial"/>
      <family val="2"/>
      <charset val="238"/>
    </font>
    <font>
      <sz val="12"/>
      <name val="Arial"/>
      <family val="2"/>
    </font>
    <font>
      <sz val="12"/>
      <name val="Arial Black"/>
      <family val="2"/>
    </font>
  </fonts>
  <fills count="2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4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s>
  <borders count="36">
    <border>
      <left/>
      <right/>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style="double">
        <color indexed="8"/>
      </bottom>
      <diagonal/>
    </border>
    <border>
      <left/>
      <right/>
      <top/>
      <bottom style="double">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68">
    <xf numFmtId="0" fontId="0" fillId="0" borderId="0"/>
    <xf numFmtId="0" fontId="7" fillId="0" borderId="0"/>
    <xf numFmtId="0" fontId="1" fillId="0" borderId="0"/>
    <xf numFmtId="0" fontId="17" fillId="0" borderId="0"/>
    <xf numFmtId="166" fontId="17" fillId="0" borderId="0" applyFont="0" applyFill="0" applyBorder="0" applyAlignment="0" applyProtection="0"/>
    <xf numFmtId="166" fontId="17" fillId="0" borderId="0" applyFont="0" applyFill="0" applyBorder="0" applyAlignment="0" applyProtection="0"/>
    <xf numFmtId="0" fontId="3" fillId="0" borderId="0">
      <alignment horizontal="justify" vertical="top" wrapText="1"/>
    </xf>
    <xf numFmtId="1" fontId="3" fillId="0" borderId="0">
      <alignment horizontal="left" vertical="top"/>
    </xf>
    <xf numFmtId="0" fontId="3" fillId="0" borderId="0">
      <alignment horizontal="left"/>
    </xf>
    <xf numFmtId="4" fontId="3" fillId="0" borderId="0">
      <alignment horizontal="right"/>
    </xf>
    <xf numFmtId="0" fontId="3" fillId="0" borderId="0">
      <alignment horizontal="right"/>
    </xf>
    <xf numFmtId="4" fontId="3" fillId="0" borderId="0">
      <alignment horizontal="right" wrapText="1"/>
    </xf>
    <xf numFmtId="0" fontId="3" fillId="0" borderId="0">
      <alignment horizontal="right"/>
    </xf>
    <xf numFmtId="4" fontId="3" fillId="0" borderId="0">
      <alignment horizontal="right"/>
    </xf>
    <xf numFmtId="44" fontId="3" fillId="0" borderId="0" applyFont="0" applyFill="0" applyBorder="0" applyAlignment="0" applyProtection="0"/>
    <xf numFmtId="0" fontId="3" fillId="0" borderId="0"/>
    <xf numFmtId="0" fontId="3" fillId="0" borderId="0"/>
    <xf numFmtId="0" fontId="3" fillId="0" borderId="0"/>
    <xf numFmtId="0" fontId="30" fillId="0" borderId="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3" borderId="0" applyNumberFormat="0" applyBorder="0" applyAlignment="0" applyProtection="0"/>
    <xf numFmtId="0" fontId="36" fillId="15"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 fillId="19" borderId="24" applyNumberFormat="0" applyFont="0" applyAlignment="0" applyProtection="0"/>
    <xf numFmtId="0" fontId="37" fillId="7" borderId="0" applyNumberFormat="0" applyBorder="0" applyAlignment="0" applyProtection="0"/>
    <xf numFmtId="0" fontId="3" fillId="0" borderId="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3" borderId="0" applyNumberFormat="0" applyBorder="0" applyAlignment="0" applyProtection="0"/>
    <xf numFmtId="0" fontId="38" fillId="24" borderId="25" applyNumberFormat="0" applyAlignment="0" applyProtection="0"/>
    <xf numFmtId="0" fontId="39" fillId="24" borderId="26" applyNumberFormat="0" applyAlignment="0" applyProtection="0"/>
    <xf numFmtId="0" fontId="40" fillId="6" borderId="0" applyNumberFormat="0" applyBorder="0" applyAlignment="0" applyProtection="0"/>
    <xf numFmtId="0" fontId="41" fillId="0" borderId="0" applyNumberFormat="0" applyFill="0" applyBorder="0" applyAlignment="0" applyProtection="0"/>
    <xf numFmtId="0" fontId="42" fillId="0" borderId="27" applyNumberFormat="0" applyFill="0" applyAlignment="0" applyProtection="0"/>
    <xf numFmtId="0" fontId="43" fillId="0" borderId="28" applyNumberFormat="0" applyFill="0" applyAlignment="0" applyProtection="0"/>
    <xf numFmtId="0" fontId="44" fillId="0" borderId="29" applyNumberFormat="0" applyFill="0" applyAlignment="0" applyProtection="0"/>
    <xf numFmtId="0" fontId="44" fillId="0" borderId="0" applyNumberFormat="0" applyFill="0" applyBorder="0" applyAlignment="0" applyProtection="0"/>
    <xf numFmtId="0" fontId="45" fillId="25" borderId="0" applyNumberFormat="0" applyBorder="0" applyAlignment="0" applyProtection="0"/>
    <xf numFmtId="0" fontId="3" fillId="0" borderId="0"/>
    <xf numFmtId="0" fontId="4" fillId="0" borderId="0"/>
    <xf numFmtId="0" fontId="4" fillId="0" borderId="0"/>
    <xf numFmtId="0" fontId="4" fillId="0" borderId="0"/>
    <xf numFmtId="0" fontId="3" fillId="0" borderId="0"/>
    <xf numFmtId="0" fontId="46" fillId="0" borderId="30" applyNumberFormat="0" applyFill="0" applyAlignment="0" applyProtection="0"/>
    <xf numFmtId="0" fontId="47" fillId="26" borderId="31" applyNumberFormat="0" applyAlignment="0" applyProtection="0"/>
    <xf numFmtId="0" fontId="30" fillId="0" borderId="0"/>
    <xf numFmtId="0" fontId="48" fillId="0" borderId="0" applyNumberFormat="0" applyFill="0" applyBorder="0" applyAlignment="0" applyProtection="0"/>
    <xf numFmtId="0" fontId="49" fillId="0" borderId="0" applyNumberFormat="0" applyFill="0" applyBorder="0" applyAlignment="0" applyProtection="0"/>
    <xf numFmtId="0" fontId="50" fillId="0" borderId="32" applyNumberFormat="0" applyFill="0" applyAlignment="0" applyProtection="0"/>
    <xf numFmtId="0" fontId="51" fillId="10" borderId="26" applyNumberFormat="0" applyAlignment="0" applyProtection="0"/>
    <xf numFmtId="0" fontId="3" fillId="0" borderId="0"/>
  </cellStyleXfs>
  <cellXfs count="417">
    <xf numFmtId="0" fontId="0" fillId="0" borderId="0" xfId="0"/>
    <xf numFmtId="0" fontId="4" fillId="0" borderId="0" xfId="1" applyFont="1" applyBorder="1" applyAlignment="1">
      <alignment horizontal="center" vertical="top"/>
    </xf>
    <xf numFmtId="0" fontId="7" fillId="0" borderId="0" xfId="1" applyBorder="1" applyAlignment="1">
      <alignment horizontal="center"/>
    </xf>
    <xf numFmtId="0" fontId="7" fillId="0" borderId="0" xfId="1" applyAlignment="1">
      <alignment wrapText="1"/>
    </xf>
    <xf numFmtId="0" fontId="7" fillId="0" borderId="0" xfId="1" applyAlignment="1">
      <alignment horizontal="center"/>
    </xf>
    <xf numFmtId="4" fontId="7" fillId="0" borderId="0" xfId="1" applyNumberFormat="1" applyAlignment="1">
      <alignment horizontal="right"/>
    </xf>
    <xf numFmtId="0" fontId="7" fillId="0" borderId="0" xfId="1"/>
    <xf numFmtId="0" fontId="5" fillId="0" borderId="0" xfId="1" applyFont="1" applyAlignment="1">
      <alignment horizontal="left" vertical="top"/>
    </xf>
    <xf numFmtId="0" fontId="4" fillId="0" borderId="0" xfId="1" applyFont="1" applyAlignment="1">
      <alignment horizontal="center" vertical="top"/>
    </xf>
    <xf numFmtId="0" fontId="5" fillId="2" borderId="1" xfId="1" applyFont="1" applyFill="1" applyBorder="1" applyAlignment="1">
      <alignment horizontal="center" vertical="center" wrapText="1"/>
    </xf>
    <xf numFmtId="4" fontId="6" fillId="2" borderId="1" xfId="1" applyNumberFormat="1" applyFont="1" applyFill="1" applyBorder="1" applyAlignment="1">
      <alignment horizontal="center" vertical="center"/>
    </xf>
    <xf numFmtId="4" fontId="5" fillId="2" borderId="1" xfId="1" applyNumberFormat="1" applyFont="1" applyFill="1" applyBorder="1" applyAlignment="1">
      <alignment horizontal="center" vertical="justify"/>
    </xf>
    <xf numFmtId="0" fontId="5" fillId="0" borderId="0" xfId="1" applyFont="1" applyFill="1" applyBorder="1" applyAlignment="1">
      <alignment horizontal="center" vertical="center"/>
    </xf>
    <xf numFmtId="0" fontId="5" fillId="0" borderId="0" xfId="1" applyFont="1" applyFill="1" applyBorder="1" applyAlignment="1">
      <alignment horizontal="center" vertical="center" wrapText="1"/>
    </xf>
    <xf numFmtId="4" fontId="5" fillId="0" borderId="0" xfId="1" applyNumberFormat="1" applyFont="1" applyFill="1" applyBorder="1" applyAlignment="1">
      <alignment horizontal="center" vertical="center"/>
    </xf>
    <xf numFmtId="4" fontId="5" fillId="0" borderId="0" xfId="1" applyNumberFormat="1" applyFont="1" applyFill="1" applyBorder="1" applyAlignment="1">
      <alignment horizontal="center" vertical="justify"/>
    </xf>
    <xf numFmtId="0" fontId="7" fillId="0" borderId="0" xfId="1" applyFill="1"/>
    <xf numFmtId="0" fontId="5" fillId="0" borderId="0" xfId="1" applyFont="1" applyAlignment="1">
      <alignment wrapText="1"/>
    </xf>
    <xf numFmtId="0" fontId="5" fillId="0" borderId="0" xfId="1" applyFont="1" applyAlignment="1">
      <alignment horizontal="right" vertical="center" wrapText="1"/>
    </xf>
    <xf numFmtId="1" fontId="7" fillId="0" borderId="0" xfId="1" applyNumberFormat="1" applyAlignment="1">
      <alignment horizontal="right" vertical="center" wrapText="1"/>
    </xf>
    <xf numFmtId="0" fontId="7" fillId="0" borderId="0" xfId="1" applyAlignment="1">
      <alignment vertical="center" wrapText="1"/>
    </xf>
    <xf numFmtId="0" fontId="7" fillId="0" borderId="0" xfId="1" applyAlignment="1">
      <alignment horizontal="right" vertical="center" wrapText="1"/>
    </xf>
    <xf numFmtId="4" fontId="7" fillId="0" borderId="0" xfId="1" applyNumberFormat="1"/>
    <xf numFmtId="0" fontId="7" fillId="0" borderId="0" xfId="1" applyNumberFormat="1" applyAlignment="1">
      <alignment vertical="top" wrapText="1"/>
    </xf>
    <xf numFmtId="0" fontId="7" fillId="0" borderId="0" xfId="1" applyFont="1" applyAlignment="1">
      <alignment wrapText="1"/>
    </xf>
    <xf numFmtId="0" fontId="7" fillId="0" borderId="0" xfId="1" applyAlignment="1">
      <alignment vertical="top" wrapText="1"/>
    </xf>
    <xf numFmtId="0" fontId="10" fillId="0" borderId="0" xfId="1" applyFont="1" applyFill="1" applyAlignment="1">
      <alignment horizontal="center" vertical="center" wrapText="1"/>
    </xf>
    <xf numFmtId="1" fontId="8" fillId="0" borderId="0" xfId="1" applyNumberFormat="1" applyFont="1" applyFill="1" applyAlignment="1">
      <alignment horizontal="right" vertical="center" wrapText="1"/>
    </xf>
    <xf numFmtId="0" fontId="8" fillId="0" borderId="0" xfId="1" applyFont="1" applyFill="1" applyAlignment="1">
      <alignment horizontal="right" vertical="center" wrapText="1"/>
    </xf>
    <xf numFmtId="4" fontId="8" fillId="0" borderId="0" xfId="1" applyNumberFormat="1" applyFont="1" applyFill="1"/>
    <xf numFmtId="0" fontId="8" fillId="3" borderId="0" xfId="0" applyFont="1" applyFill="1" applyAlignment="1">
      <alignment vertical="center" wrapText="1"/>
    </xf>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xf>
    <xf numFmtId="4" fontId="0" fillId="0" borderId="0" xfId="0" applyNumberFormat="1" applyAlignment="1">
      <alignment horizontal="right"/>
    </xf>
    <xf numFmtId="0" fontId="3" fillId="0" borderId="0" xfId="0" applyNumberFormat="1" applyFont="1" applyAlignment="1">
      <alignment vertical="top" wrapText="1"/>
    </xf>
    <xf numFmtId="0" fontId="4" fillId="0" borderId="0" xfId="0" applyFont="1" applyAlignment="1">
      <alignment horizontal="center" vertical="top"/>
    </xf>
    <xf numFmtId="2" fontId="0" fillId="0" borderId="0" xfId="0" applyNumberFormat="1" applyAlignment="1">
      <alignment horizontal="right"/>
    </xf>
    <xf numFmtId="0" fontId="0" fillId="0" borderId="0" xfId="0" applyFill="1"/>
    <xf numFmtId="0" fontId="0" fillId="0" borderId="0" xfId="0" applyAlignment="1">
      <alignment wrapText="1"/>
    </xf>
    <xf numFmtId="0" fontId="3" fillId="0" borderId="0" xfId="0" applyFont="1" applyAlignment="1">
      <alignment vertical="top" wrapText="1"/>
    </xf>
    <xf numFmtId="0" fontId="3" fillId="0" borderId="0" xfId="0" applyFont="1"/>
    <xf numFmtId="4" fontId="0" fillId="0" borderId="0" xfId="0" applyNumberFormat="1"/>
    <xf numFmtId="0" fontId="3" fillId="0" borderId="0" xfId="1" applyFont="1" applyAlignment="1">
      <alignment vertical="center" wrapText="1"/>
    </xf>
    <xf numFmtId="0" fontId="3" fillId="0" borderId="0" xfId="1" applyFont="1" applyAlignment="1">
      <alignment wrapText="1"/>
    </xf>
    <xf numFmtId="1" fontId="0" fillId="0" borderId="0" xfId="0" applyNumberFormat="1" applyAlignment="1">
      <alignment horizontal="right" vertical="center" wrapText="1"/>
    </xf>
    <xf numFmtId="0" fontId="0" fillId="0" borderId="0" xfId="0" applyAlignment="1">
      <alignment vertical="center" wrapText="1"/>
    </xf>
    <xf numFmtId="0" fontId="3" fillId="0" borderId="0" xfId="1" applyFont="1"/>
    <xf numFmtId="0" fontId="3" fillId="0" borderId="0" xfId="1" applyFont="1" applyAlignment="1">
      <alignment horizontal="center"/>
    </xf>
    <xf numFmtId="4" fontId="3" fillId="0" borderId="0" xfId="1" applyNumberFormat="1" applyFont="1" applyAlignment="1">
      <alignment horizontal="right"/>
    </xf>
    <xf numFmtId="4" fontId="3" fillId="0" borderId="0" xfId="1" applyNumberFormat="1" applyFont="1"/>
    <xf numFmtId="0" fontId="2" fillId="0" borderId="0" xfId="0" applyFont="1" applyAlignment="1">
      <alignment horizontal="right" vertical="center" wrapText="1"/>
    </xf>
    <xf numFmtId="0" fontId="0" fillId="0" borderId="0" xfId="0" applyAlignment="1">
      <alignment horizontal="right" vertical="center" wrapText="1"/>
    </xf>
    <xf numFmtId="1" fontId="8" fillId="3" borderId="0" xfId="0" applyNumberFormat="1" applyFont="1" applyFill="1" applyAlignment="1">
      <alignment horizontal="right" vertical="center" wrapText="1"/>
    </xf>
    <xf numFmtId="0" fontId="8" fillId="3" borderId="0" xfId="0" applyFont="1" applyFill="1" applyAlignment="1">
      <alignment horizontal="right" vertical="center" wrapText="1"/>
    </xf>
    <xf numFmtId="4" fontId="8" fillId="3" borderId="0" xfId="0" applyNumberFormat="1" applyFont="1" applyFill="1"/>
    <xf numFmtId="0" fontId="8" fillId="0" borderId="0" xfId="0" applyFont="1" applyFill="1" applyAlignment="1">
      <alignment horizontal="center" vertical="center" wrapText="1"/>
    </xf>
    <xf numFmtId="1" fontId="8" fillId="0" borderId="0" xfId="0" applyNumberFormat="1" applyFont="1" applyFill="1" applyAlignment="1">
      <alignment horizontal="right" vertical="center" wrapText="1"/>
    </xf>
    <xf numFmtId="0" fontId="8" fillId="0" borderId="0" xfId="0" applyFont="1" applyFill="1" applyAlignment="1">
      <alignment vertical="center" wrapText="1"/>
    </xf>
    <xf numFmtId="0" fontId="8" fillId="0" borderId="0" xfId="0" applyFont="1" applyFill="1" applyAlignment="1">
      <alignment horizontal="right" vertical="center" wrapText="1"/>
    </xf>
    <xf numFmtId="4" fontId="8" fillId="0" borderId="0" xfId="0" applyNumberFormat="1" applyFont="1" applyFill="1"/>
    <xf numFmtId="0" fontId="0" fillId="0" borderId="0" xfId="0" applyAlignment="1">
      <alignment vertical="top"/>
    </xf>
    <xf numFmtId="0" fontId="4" fillId="0" borderId="0" xfId="0" applyFont="1" applyAlignment="1">
      <alignment horizontal="center"/>
    </xf>
    <xf numFmtId="0" fontId="2" fillId="3" borderId="0" xfId="0" applyFont="1" applyFill="1" applyAlignment="1">
      <alignment horizontal="right" vertical="center" wrapText="1"/>
    </xf>
    <xf numFmtId="1" fontId="0" fillId="3" borderId="0" xfId="0" applyNumberFormat="1" applyFill="1" applyAlignment="1">
      <alignment horizontal="right" vertical="center" wrapText="1"/>
    </xf>
    <xf numFmtId="0" fontId="0" fillId="3" borderId="0" xfId="0" applyFill="1" applyAlignment="1">
      <alignment vertical="center" wrapText="1"/>
    </xf>
    <xf numFmtId="0" fontId="0" fillId="3" borderId="0" xfId="0" applyFill="1" applyAlignment="1">
      <alignment horizontal="right" vertical="center" wrapText="1"/>
    </xf>
    <xf numFmtId="4" fontId="0" fillId="3" borderId="0" xfId="0" applyNumberFormat="1" applyFill="1"/>
    <xf numFmtId="1" fontId="8" fillId="3" borderId="0" xfId="0" applyNumberFormat="1" applyFont="1" applyFill="1" applyAlignment="1">
      <alignment horizontal="left" vertical="center" wrapText="1"/>
    </xf>
    <xf numFmtId="0" fontId="10" fillId="3" borderId="0" xfId="0" applyFont="1" applyFill="1" applyAlignment="1">
      <alignment vertical="center" wrapText="1"/>
    </xf>
    <xf numFmtId="0" fontId="12" fillId="3" borderId="0" xfId="0" applyFont="1" applyFill="1" applyAlignment="1">
      <alignment vertical="center" wrapText="1"/>
    </xf>
    <xf numFmtId="4" fontId="10" fillId="3" borderId="0" xfId="0" applyNumberFormat="1" applyFont="1" applyFill="1"/>
    <xf numFmtId="0" fontId="10" fillId="0" borderId="0" xfId="1" applyFont="1" applyFill="1" applyAlignment="1">
      <alignment horizontal="center" vertical="top"/>
    </xf>
    <xf numFmtId="0" fontId="10" fillId="0" borderId="0" xfId="1" applyFont="1" applyFill="1" applyAlignment="1">
      <alignment horizontal="center"/>
    </xf>
    <xf numFmtId="0" fontId="10" fillId="0" borderId="0" xfId="1" applyFont="1" applyFill="1"/>
    <xf numFmtId="4" fontId="10" fillId="0" borderId="0" xfId="1" applyNumberFormat="1" applyFont="1" applyFill="1" applyAlignment="1">
      <alignment horizontal="right"/>
    </xf>
    <xf numFmtId="4" fontId="8" fillId="0" borderId="0" xfId="1" applyNumberFormat="1" applyFont="1" applyFill="1" applyAlignment="1">
      <alignment horizontal="right"/>
    </xf>
    <xf numFmtId="0" fontId="4" fillId="0" borderId="0" xfId="0" applyFont="1" applyAlignment="1">
      <alignment horizontal="center" vertical="top" wrapText="1"/>
    </xf>
    <xf numFmtId="4" fontId="0" fillId="0" borderId="0" xfId="0" applyNumberFormat="1" applyAlignment="1">
      <alignment wrapText="1"/>
    </xf>
    <xf numFmtId="0" fontId="3" fillId="0" borderId="0" xfId="1" applyFont="1" applyAlignment="1">
      <alignment horizontal="right" vertical="center" wrapText="1"/>
    </xf>
    <xf numFmtId="0" fontId="2" fillId="0" borderId="0" xfId="1" applyFont="1" applyAlignment="1">
      <alignment horizontal="right" vertical="center" wrapText="1"/>
    </xf>
    <xf numFmtId="0" fontId="4" fillId="0" borderId="0" xfId="0" applyFont="1" applyFill="1" applyBorder="1" applyAlignment="1">
      <alignment horizontal="center" vertical="top" wrapText="1"/>
    </xf>
    <xf numFmtId="0" fontId="0" fillId="0" borderId="0" xfId="0" applyFill="1" applyBorder="1" applyAlignment="1">
      <alignment wrapText="1"/>
    </xf>
    <xf numFmtId="164" fontId="2" fillId="0" borderId="0" xfId="0" applyNumberFormat="1" applyFont="1" applyFill="1" applyBorder="1" applyAlignment="1">
      <alignment wrapText="1"/>
    </xf>
    <xf numFmtId="49" fontId="2" fillId="2" borderId="0" xfId="0" applyNumberFormat="1" applyFont="1" applyFill="1" applyAlignment="1">
      <alignment horizontal="right" vertical="top"/>
    </xf>
    <xf numFmtId="0" fontId="2" fillId="2" borderId="0" xfId="0" applyFont="1" applyFill="1" applyAlignment="1">
      <alignment vertical="top" wrapText="1"/>
    </xf>
    <xf numFmtId="0" fontId="0" fillId="2" borderId="0" xfId="0" applyFill="1" applyAlignment="1">
      <alignment wrapText="1"/>
    </xf>
    <xf numFmtId="164" fontId="2" fillId="2" borderId="0" xfId="0" applyNumberFormat="1" applyFont="1" applyFill="1" applyAlignment="1">
      <alignment wrapText="1"/>
    </xf>
    <xf numFmtId="49" fontId="14" fillId="0" borderId="0" xfId="0" applyNumberFormat="1" applyFont="1" applyAlignment="1">
      <alignment horizontal="right" vertical="top"/>
    </xf>
    <xf numFmtId="0" fontId="14" fillId="0" borderId="0" xfId="0" applyFont="1" applyAlignment="1">
      <alignment vertical="top" wrapText="1"/>
    </xf>
    <xf numFmtId="0" fontId="14" fillId="0" borderId="0" xfId="0" applyFont="1" applyAlignment="1">
      <alignment wrapText="1"/>
    </xf>
    <xf numFmtId="164" fontId="14" fillId="0" borderId="0" xfId="0" applyNumberFormat="1" applyFont="1" applyAlignment="1">
      <alignment wrapText="1"/>
    </xf>
    <xf numFmtId="0" fontId="14" fillId="0" borderId="0" xfId="0" applyFont="1" applyAlignment="1">
      <alignment horizontal="left" vertical="top" wrapText="1"/>
    </xf>
    <xf numFmtId="2" fontId="14" fillId="0" borderId="0" xfId="0" applyNumberFormat="1" applyFont="1" applyAlignment="1">
      <alignment wrapText="1"/>
    </xf>
    <xf numFmtId="0" fontId="4" fillId="3" borderId="2" xfId="0" applyFont="1" applyFill="1" applyBorder="1" applyAlignment="1">
      <alignment horizontal="center" vertical="top" wrapText="1"/>
    </xf>
    <xf numFmtId="49" fontId="2" fillId="3" borderId="3" xfId="0" applyNumberFormat="1" applyFont="1" applyFill="1" applyBorder="1" applyAlignment="1">
      <alignment horizontal="right" vertical="top"/>
    </xf>
    <xf numFmtId="0" fontId="2" fillId="3" borderId="3" xfId="0" applyFont="1" applyFill="1" applyBorder="1" applyAlignment="1">
      <alignment vertical="top" wrapText="1"/>
    </xf>
    <xf numFmtId="0" fontId="0" fillId="3" borderId="3" xfId="0" applyFill="1" applyBorder="1" applyAlignment="1">
      <alignment wrapText="1"/>
    </xf>
    <xf numFmtId="164" fontId="2" fillId="3" borderId="4" xfId="0" applyNumberFormat="1" applyFont="1" applyFill="1" applyBorder="1" applyAlignment="1">
      <alignment wrapText="1"/>
    </xf>
    <xf numFmtId="164" fontId="0" fillId="0" borderId="0" xfId="0" applyNumberFormat="1" applyAlignment="1">
      <alignment wrapText="1"/>
    </xf>
    <xf numFmtId="0" fontId="14" fillId="0" borderId="0" xfId="0" applyFont="1" applyAlignment="1">
      <alignment vertical="top" wrapText="1" shrinkToFit="1"/>
    </xf>
    <xf numFmtId="4" fontId="2" fillId="0" borderId="0" xfId="1" applyNumberFormat="1" applyFont="1" applyFill="1"/>
    <xf numFmtId="0" fontId="3" fillId="0" borderId="0" xfId="1" applyFont="1" applyFill="1"/>
    <xf numFmtId="0" fontId="3" fillId="0" borderId="0" xfId="1" applyFont="1" applyFill="1" applyAlignment="1">
      <alignment horizontal="left" vertical="center"/>
    </xf>
    <xf numFmtId="1" fontId="3" fillId="0" borderId="0" xfId="1" applyNumberFormat="1" applyFont="1" applyFill="1" applyAlignment="1">
      <alignment horizontal="right" vertical="center" wrapText="1"/>
    </xf>
    <xf numFmtId="0" fontId="3" fillId="0" borderId="0" xfId="1" applyFont="1" applyFill="1" applyAlignment="1">
      <alignment vertical="center" wrapText="1"/>
    </xf>
    <xf numFmtId="4" fontId="3" fillId="0" borderId="0" xfId="1" applyNumberFormat="1" applyFont="1" applyFill="1"/>
    <xf numFmtId="0" fontId="3" fillId="0" borderId="0" xfId="1" applyFont="1" applyAlignment="1">
      <alignment horizontal="left" vertical="top"/>
    </xf>
    <xf numFmtId="0" fontId="4" fillId="0" borderId="0" xfId="0" applyFont="1" applyFill="1" applyAlignment="1">
      <alignment horizontal="center" vertical="top" wrapText="1"/>
    </xf>
    <xf numFmtId="0" fontId="4" fillId="0" borderId="0" xfId="0" applyFont="1" applyFill="1" applyBorder="1" applyAlignment="1">
      <alignment horizontal="center" vertical="top"/>
    </xf>
    <xf numFmtId="4" fontId="3" fillId="0" borderId="0" xfId="0" applyNumberFormat="1" applyFont="1" applyAlignment="1">
      <alignment horizontal="right" wrapText="1"/>
    </xf>
    <xf numFmtId="0" fontId="0" fillId="0" borderId="0" xfId="0" applyAlignment="1">
      <alignment horizontal="center" vertical="top"/>
    </xf>
    <xf numFmtId="0" fontId="0" fillId="0" borderId="0" xfId="0" applyAlignment="1">
      <alignment horizontal="left" vertical="top" wrapText="1"/>
    </xf>
    <xf numFmtId="2" fontId="0" fillId="0" borderId="0" xfId="0" applyNumberFormat="1" applyAlignment="1">
      <alignment wrapText="1"/>
    </xf>
    <xf numFmtId="0" fontId="14" fillId="0" borderId="0" xfId="0" applyFont="1" applyAlignment="1">
      <alignment horizontal="left" vertical="top" wrapText="1" shrinkToFit="1"/>
    </xf>
    <xf numFmtId="2" fontId="14" fillId="0" borderId="0" xfId="0" applyNumberFormat="1" applyFont="1" applyAlignment="1">
      <alignment vertical="top" wrapText="1" shrinkToFit="1"/>
    </xf>
    <xf numFmtId="0" fontId="3" fillId="0" borderId="0" xfId="0" applyFont="1" applyAlignment="1">
      <alignment horizontal="left" vertical="top" wrapText="1" shrinkToFit="1"/>
    </xf>
    <xf numFmtId="49" fontId="14" fillId="0" borderId="0" xfId="0" applyNumberFormat="1" applyFont="1" applyAlignment="1">
      <alignment horizontal="center" vertical="top"/>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left"/>
    </xf>
    <xf numFmtId="0" fontId="10" fillId="0" borderId="0" xfId="1" applyFont="1" applyFill="1" applyAlignment="1">
      <alignment horizontal="left"/>
    </xf>
    <xf numFmtId="2" fontId="0" fillId="0" borderId="0" xfId="0" applyNumberFormat="1" applyAlignment="1">
      <alignment horizontal="right" wrapText="1"/>
    </xf>
    <xf numFmtId="2" fontId="13" fillId="0" borderId="0" xfId="0" applyNumberFormat="1" applyFont="1" applyAlignment="1">
      <alignment horizontal="right" wrapText="1"/>
    </xf>
    <xf numFmtId="0" fontId="4" fillId="0" borderId="0" xfId="0" applyFont="1" applyAlignment="1">
      <alignment vertical="center" wrapText="1"/>
    </xf>
    <xf numFmtId="49" fontId="2" fillId="0" borderId="0" xfId="0" applyNumberFormat="1" applyFont="1" applyFill="1" applyBorder="1" applyAlignment="1">
      <alignment horizontal="center" vertical="top"/>
    </xf>
    <xf numFmtId="0" fontId="2" fillId="0" borderId="0" xfId="0" applyFont="1" applyFill="1" applyBorder="1" applyAlignment="1">
      <alignment horizontal="left" vertical="top" wrapText="1"/>
    </xf>
    <xf numFmtId="2" fontId="0" fillId="0" borderId="0" xfId="0" applyNumberFormat="1" applyFill="1" applyBorder="1" applyAlignment="1">
      <alignment wrapText="1"/>
    </xf>
    <xf numFmtId="2" fontId="14" fillId="0" borderId="0" xfId="0" quotePrefix="1" applyNumberFormat="1" applyFont="1" applyAlignment="1">
      <alignment wrapText="1"/>
    </xf>
    <xf numFmtId="0" fontId="11" fillId="3" borderId="0" xfId="0" applyFont="1" applyFill="1" applyAlignment="1">
      <alignment vertical="center"/>
    </xf>
    <xf numFmtId="0" fontId="0" fillId="0" borderId="0" xfId="0" quotePrefix="1" applyAlignment="1">
      <alignment vertical="top"/>
    </xf>
    <xf numFmtId="2" fontId="3" fillId="0" borderId="0" xfId="1" applyNumberFormat="1" applyFont="1" applyAlignment="1">
      <alignment vertical="top" wrapText="1"/>
    </xf>
    <xf numFmtId="0" fontId="8" fillId="3" borderId="0" xfId="0" applyFont="1" applyFill="1" applyAlignment="1">
      <alignment horizontal="left" vertical="center"/>
    </xf>
    <xf numFmtId="1" fontId="8" fillId="3" borderId="0" xfId="0" applyNumberFormat="1" applyFont="1" applyFill="1" applyAlignment="1">
      <alignment horizontal="left" vertical="center"/>
    </xf>
    <xf numFmtId="0" fontId="2" fillId="2" borderId="0" xfId="0" applyFont="1" applyFill="1" applyAlignment="1">
      <alignment horizontal="center" vertical="top" wrapText="1"/>
    </xf>
    <xf numFmtId="0" fontId="5" fillId="2" borderId="1" xfId="1" applyFont="1" applyFill="1" applyBorder="1" applyAlignment="1">
      <alignment horizontal="center" vertical="center"/>
    </xf>
    <xf numFmtId="0" fontId="8" fillId="3" borderId="0" xfId="0" applyFont="1" applyFill="1" applyAlignment="1">
      <alignment horizontal="left" vertical="center" wrapText="1"/>
    </xf>
    <xf numFmtId="0" fontId="2" fillId="0" borderId="0" xfId="0" applyFont="1" applyAlignment="1">
      <alignment horizontal="left"/>
    </xf>
    <xf numFmtId="0" fontId="17" fillId="0" borderId="0" xfId="3" applyFont="1" applyBorder="1" applyAlignment="1">
      <alignment horizontal="justify" vertical="top"/>
    </xf>
    <xf numFmtId="0" fontId="17" fillId="0" borderId="0" xfId="3" applyFont="1" applyBorder="1" applyAlignment="1">
      <alignment horizontal="center"/>
    </xf>
    <xf numFmtId="167" fontId="17" fillId="0" borderId="0" xfId="3" applyNumberFormat="1" applyFont="1" applyBorder="1" applyAlignment="1"/>
    <xf numFmtId="2" fontId="17" fillId="0" borderId="0" xfId="3" applyNumberFormat="1" applyFont="1" applyAlignment="1"/>
    <xf numFmtId="0" fontId="17" fillId="0" borderId="0" xfId="3" applyFont="1" applyAlignment="1">
      <alignment horizontal="center"/>
    </xf>
    <xf numFmtId="165" fontId="17" fillId="0" borderId="0" xfId="3" applyNumberFormat="1" applyFont="1" applyAlignment="1"/>
    <xf numFmtId="0" fontId="17" fillId="0" borderId="0" xfId="3" applyFont="1" applyAlignment="1">
      <alignment horizontal="justify" vertical="top" wrapText="1"/>
    </xf>
    <xf numFmtId="0" fontId="17" fillId="0" borderId="0" xfId="3" applyFont="1" applyAlignment="1"/>
    <xf numFmtId="0" fontId="3" fillId="0" borderId="0" xfId="0" applyFont="1" applyAlignment="1">
      <alignment horizontal="center" vertical="top"/>
    </xf>
    <xf numFmtId="0" fontId="20" fillId="0" borderId="0" xfId="0" applyFont="1" applyProtection="1">
      <protection locked="0"/>
    </xf>
    <xf numFmtId="0" fontId="3" fillId="0" borderId="0" xfId="0" applyFont="1" applyProtection="1">
      <protection locked="0"/>
    </xf>
    <xf numFmtId="0" fontId="3" fillId="0" borderId="0" xfId="0" applyNumberFormat="1" applyFont="1" applyBorder="1" applyAlignment="1" applyProtection="1">
      <alignment vertical="top" wrapText="1"/>
      <protection locked="0"/>
    </xf>
    <xf numFmtId="0" fontId="3" fillId="0" borderId="0" xfId="0" applyNumberFormat="1" applyFont="1" applyBorder="1" applyAlignment="1" applyProtection="1">
      <alignment horizontal="left" vertical="top" wrapText="1"/>
      <protection locked="0"/>
    </xf>
    <xf numFmtId="0" fontId="17" fillId="0" borderId="0" xfId="3" applyFont="1" applyAlignment="1"/>
    <xf numFmtId="0" fontId="4" fillId="0" borderId="0" xfId="1" applyFont="1" applyAlignment="1">
      <alignment vertical="top" wrapText="1"/>
    </xf>
    <xf numFmtId="1" fontId="3" fillId="0" borderId="0" xfId="1" applyNumberFormat="1" applyFont="1" applyAlignment="1">
      <alignment horizontal="right" vertical="center" wrapText="1"/>
    </xf>
    <xf numFmtId="0" fontId="4" fillId="0" borderId="0" xfId="0" applyFont="1" applyFill="1"/>
    <xf numFmtId="4" fontId="4" fillId="0" borderId="0" xfId="0" applyNumberFormat="1" applyFont="1" applyFill="1" applyAlignment="1">
      <alignment horizontal="right"/>
    </xf>
    <xf numFmtId="4" fontId="4" fillId="0" borderId="0" xfId="0" applyNumberFormat="1" applyFont="1" applyFill="1"/>
    <xf numFmtId="0" fontId="3" fillId="0" borderId="0" xfId="1" applyFont="1" applyAlignment="1">
      <alignment vertical="top" wrapText="1"/>
    </xf>
    <xf numFmtId="4" fontId="7" fillId="0" borderId="0" xfId="1" applyNumberFormat="1" applyFill="1"/>
    <xf numFmtId="0" fontId="5" fillId="0" borderId="0" xfId="0" applyNumberFormat="1" applyFont="1" applyAlignment="1" applyProtection="1">
      <alignment horizontal="center" vertical="top"/>
      <protection locked="0"/>
    </xf>
    <xf numFmtId="0" fontId="4" fillId="0" borderId="0" xfId="0" applyNumberFormat="1" applyFont="1" applyFill="1" applyBorder="1" applyAlignment="1" applyProtection="1">
      <alignment vertical="top" wrapText="1"/>
      <protection locked="0"/>
    </xf>
    <xf numFmtId="0" fontId="4" fillId="0" borderId="0" xfId="0" applyNumberFormat="1" applyFont="1" applyFill="1" applyBorder="1" applyAlignment="1" applyProtection="1">
      <alignment horizontal="center"/>
      <protection locked="0"/>
    </xf>
    <xf numFmtId="0" fontId="4" fillId="0" borderId="0" xfId="0" applyNumberFormat="1" applyFont="1" applyFill="1" applyBorder="1" applyAlignment="1" applyProtection="1">
      <alignment horizontal="right"/>
      <protection locked="0"/>
    </xf>
    <xf numFmtId="0" fontId="21" fillId="0" borderId="0" xfId="0" applyNumberFormat="1" applyFont="1" applyFill="1" applyBorder="1" applyAlignment="1" applyProtection="1">
      <alignment horizontal="right"/>
      <protection locked="0"/>
    </xf>
    <xf numFmtId="0" fontId="5" fillId="0" borderId="0" xfId="0" applyNumberFormat="1" applyFont="1" applyBorder="1" applyAlignment="1" applyProtection="1">
      <alignment horizontal="center" vertical="top"/>
      <protection locked="0"/>
    </xf>
    <xf numFmtId="0" fontId="4" fillId="0" borderId="0" xfId="0" applyNumberFormat="1" applyFont="1" applyBorder="1" applyAlignment="1" applyProtection="1">
      <alignment vertical="top"/>
      <protection locked="0"/>
    </xf>
    <xf numFmtId="0" fontId="4" fillId="0" borderId="0" xfId="0" applyFont="1" applyAlignment="1">
      <alignment horizontal="left"/>
    </xf>
    <xf numFmtId="4" fontId="4" fillId="0" borderId="0" xfId="0" applyNumberFormat="1" applyFont="1"/>
    <xf numFmtId="0" fontId="4" fillId="0" borderId="0" xfId="0" applyFont="1" applyFill="1" applyAlignment="1">
      <alignment vertical="top" wrapText="1"/>
    </xf>
    <xf numFmtId="0" fontId="4" fillId="0" borderId="0" xfId="0" applyFont="1" applyAlignment="1">
      <alignment horizontal="left" vertical="center" wrapText="1"/>
    </xf>
    <xf numFmtId="4" fontId="4" fillId="0" borderId="0" xfId="0" applyNumberFormat="1" applyFont="1" applyAlignment="1">
      <alignment horizontal="right" vertical="center" wrapText="1"/>
    </xf>
    <xf numFmtId="4" fontId="4" fillId="0" borderId="0" xfId="0" quotePrefix="1" applyNumberFormat="1" applyFont="1" applyAlignment="1">
      <alignment wrapText="1"/>
    </xf>
    <xf numFmtId="0" fontId="4" fillId="0" borderId="0" xfId="0" applyFont="1" applyAlignment="1">
      <alignment horizontal="left" wrapText="1"/>
    </xf>
    <xf numFmtId="4" fontId="4" fillId="0" borderId="0" xfId="0" applyNumberFormat="1" applyFont="1" applyAlignment="1">
      <alignment wrapText="1"/>
    </xf>
    <xf numFmtId="1" fontId="4" fillId="0" borderId="0" xfId="1" applyNumberFormat="1" applyFont="1" applyAlignment="1">
      <alignment horizontal="right" vertical="center" wrapText="1"/>
    </xf>
    <xf numFmtId="0" fontId="4" fillId="0" borderId="0" xfId="1" applyFont="1" applyAlignment="1">
      <alignment vertical="center" wrapText="1"/>
    </xf>
    <xf numFmtId="0" fontId="4" fillId="0" borderId="0" xfId="1" applyFont="1" applyAlignment="1">
      <alignment horizontal="right" vertical="center" wrapText="1"/>
    </xf>
    <xf numFmtId="4" fontId="4" fillId="0" borderId="0" xfId="1" applyNumberFormat="1" applyFont="1"/>
    <xf numFmtId="0" fontId="4" fillId="0" borderId="0" xfId="1" applyFont="1" applyAlignment="1">
      <alignment horizontal="center"/>
    </xf>
    <xf numFmtId="0" fontId="4" fillId="0" borderId="0" xfId="1" applyFont="1" applyAlignment="1">
      <alignment wrapText="1"/>
    </xf>
    <xf numFmtId="4" fontId="4" fillId="0" borderId="0" xfId="1" applyNumberFormat="1" applyFont="1" applyAlignment="1">
      <alignment horizontal="right"/>
    </xf>
    <xf numFmtId="0" fontId="4" fillId="0" borderId="0" xfId="1" applyNumberFormat="1" applyFont="1" applyAlignment="1">
      <alignment vertical="top" wrapText="1"/>
    </xf>
    <xf numFmtId="4" fontId="4" fillId="0" borderId="0" xfId="1" applyNumberFormat="1" applyFont="1" applyFill="1"/>
    <xf numFmtId="4" fontId="4" fillId="0" borderId="0" xfId="0" quotePrefix="1" applyNumberFormat="1" applyFont="1"/>
    <xf numFmtId="4" fontId="4" fillId="0" borderId="0" xfId="0" applyNumberFormat="1" applyFont="1" applyAlignment="1">
      <alignment horizontal="right" wrapText="1"/>
    </xf>
    <xf numFmtId="0" fontId="4" fillId="0" borderId="0" xfId="1" applyFont="1"/>
    <xf numFmtId="0" fontId="4" fillId="0" borderId="0" xfId="0" applyFont="1" applyAlignment="1">
      <alignment horizontal="center" vertical="center" wrapText="1"/>
    </xf>
    <xf numFmtId="4" fontId="4" fillId="0" borderId="0" xfId="0" applyNumberFormat="1" applyFont="1" applyAlignment="1">
      <alignment horizontal="left" wrapText="1"/>
    </xf>
    <xf numFmtId="166" fontId="3" fillId="0" borderId="0" xfId="4" applyFont="1" applyAlignment="1"/>
    <xf numFmtId="164" fontId="3" fillId="0" borderId="0" xfId="0" applyNumberFormat="1" applyFont="1" applyAlignment="1">
      <alignment wrapText="1"/>
    </xf>
    <xf numFmtId="49" fontId="3" fillId="0" borderId="0" xfId="0" applyNumberFormat="1" applyFont="1" applyAlignment="1">
      <alignment horizontal="center" vertical="top"/>
    </xf>
    <xf numFmtId="2" fontId="3" fillId="0" borderId="0" xfId="0" applyNumberFormat="1" applyFont="1" applyAlignment="1">
      <alignment wrapText="1"/>
    </xf>
    <xf numFmtId="0" fontId="3" fillId="0" borderId="0" xfId="1" applyFont="1" applyAlignment="1">
      <alignment horizontal="left"/>
    </xf>
    <xf numFmtId="0" fontId="3" fillId="3" borderId="3" xfId="0" applyFont="1" applyFill="1" applyBorder="1" applyAlignment="1">
      <alignment wrapText="1"/>
    </xf>
    <xf numFmtId="0" fontId="3" fillId="2" borderId="0" xfId="0" applyFont="1" applyFill="1" applyAlignment="1">
      <alignment wrapText="1"/>
    </xf>
    <xf numFmtId="2" fontId="3" fillId="0" borderId="0" xfId="0" applyNumberFormat="1" applyFont="1" applyAlignment="1">
      <alignment vertical="top" wrapText="1" shrinkToFit="1"/>
    </xf>
    <xf numFmtId="0" fontId="3" fillId="0" borderId="0" xfId="0" applyFont="1" applyAlignment="1">
      <alignment vertical="top" wrapText="1" shrinkToFit="1"/>
    </xf>
    <xf numFmtId="0" fontId="3" fillId="0" borderId="0" xfId="1" applyFont="1" applyAlignment="1">
      <alignment horizontal="left" vertical="center" wrapText="1"/>
    </xf>
    <xf numFmtId="4" fontId="3" fillId="0" borderId="0" xfId="0" applyNumberFormat="1" applyFont="1" applyAlignment="1">
      <alignment wrapText="1"/>
    </xf>
    <xf numFmtId="164" fontId="2" fillId="3" borderId="4" xfId="0" applyNumberFormat="1" applyFont="1" applyFill="1" applyBorder="1" applyAlignment="1">
      <alignment vertical="center" wrapText="1"/>
    </xf>
    <xf numFmtId="0" fontId="4" fillId="0" borderId="0" xfId="1" applyFont="1" applyAlignment="1">
      <alignment horizontal="center" vertical="top" wrapText="1"/>
    </xf>
    <xf numFmtId="0" fontId="18" fillId="0" borderId="0" xfId="3" applyNumberFormat="1" applyFont="1" applyAlignment="1">
      <alignment horizontal="center" vertical="top"/>
    </xf>
    <xf numFmtId="0" fontId="17" fillId="0" borderId="0" xfId="3" quotePrefix="1" applyNumberFormat="1" applyFont="1" applyBorder="1" applyAlignment="1">
      <alignment horizontal="center" vertical="top" wrapText="1"/>
    </xf>
    <xf numFmtId="0" fontId="5" fillId="0" borderId="0" xfId="1" applyFont="1" applyFill="1" applyAlignment="1">
      <alignment vertical="center" wrapText="1"/>
    </xf>
    <xf numFmtId="0" fontId="5" fillId="0" borderId="0" xfId="1" applyFont="1" applyAlignment="1">
      <alignment vertical="center" wrapText="1"/>
    </xf>
    <xf numFmtId="4" fontId="3" fillId="0" borderId="0" xfId="1" applyNumberFormat="1" applyFont="1" applyFill="1" applyAlignment="1">
      <alignment wrapText="1"/>
    </xf>
    <xf numFmtId="0" fontId="4" fillId="0" borderId="0" xfId="0" applyFont="1"/>
    <xf numFmtId="0" fontId="4" fillId="0" borderId="0" xfId="0" applyFont="1" applyAlignment="1">
      <alignment wrapText="1"/>
    </xf>
    <xf numFmtId="4" fontId="4" fillId="0" borderId="0" xfId="0" applyNumberFormat="1" applyFont="1" applyAlignment="1">
      <alignment horizontal="right"/>
    </xf>
    <xf numFmtId="0" fontId="4" fillId="0" borderId="0" xfId="0" applyFont="1" applyFill="1" applyAlignment="1">
      <alignment horizontal="center" vertical="top"/>
    </xf>
    <xf numFmtId="0" fontId="4" fillId="0" borderId="0" xfId="0" applyFont="1" applyFill="1" applyAlignment="1">
      <alignment wrapText="1"/>
    </xf>
    <xf numFmtId="0" fontId="4" fillId="0" borderId="0" xfId="0" applyFont="1" applyFill="1" applyAlignment="1">
      <alignment horizontal="left"/>
    </xf>
    <xf numFmtId="0" fontId="3" fillId="0" borderId="0" xfId="0" applyFont="1" applyFill="1" applyAlignment="1">
      <alignment horizontal="left" vertical="top" wrapText="1"/>
    </xf>
    <xf numFmtId="0" fontId="7" fillId="0" borderId="0" xfId="1" quotePrefix="1" applyAlignment="1">
      <alignment vertical="center" wrapText="1"/>
    </xf>
    <xf numFmtId="0" fontId="3" fillId="0" borderId="5" xfId="15" applyNumberFormat="1" applyFont="1" applyBorder="1" applyAlignment="1">
      <alignment horizontal="left" vertical="top" wrapText="1"/>
    </xf>
    <xf numFmtId="0" fontId="3" fillId="0" borderId="5" xfId="15" applyFont="1" applyBorder="1" applyAlignment="1">
      <alignment horizontal="center" vertical="center" wrapText="1"/>
    </xf>
    <xf numFmtId="4" fontId="3" fillId="0" borderId="5" xfId="15" applyNumberFormat="1" applyFont="1" applyBorder="1" applyAlignment="1">
      <alignment horizontal="center" vertical="center" wrapText="1"/>
    </xf>
    <xf numFmtId="0" fontId="3" fillId="0" borderId="0" xfId="15"/>
    <xf numFmtId="0" fontId="3" fillId="0" borderId="0" xfId="15" applyNumberFormat="1" applyFont="1" applyBorder="1" applyAlignment="1">
      <alignment horizontal="left" vertical="top"/>
    </xf>
    <xf numFmtId="0" fontId="3" fillId="0" borderId="0" xfId="15" applyFont="1" applyBorder="1" applyAlignment="1">
      <alignment vertical="top"/>
    </xf>
    <xf numFmtId="0" fontId="3" fillId="0" borderId="0" xfId="15" applyFont="1" applyBorder="1" applyAlignment="1">
      <alignment horizontal="right"/>
    </xf>
    <xf numFmtId="4" fontId="3" fillId="0" borderId="0" xfId="15" applyNumberFormat="1" applyFont="1" applyBorder="1"/>
    <xf numFmtId="0" fontId="3" fillId="0" borderId="0" xfId="15" applyFont="1" applyBorder="1"/>
    <xf numFmtId="168" fontId="3" fillId="0" borderId="0" xfId="15" applyNumberFormat="1" applyFont="1" applyBorder="1"/>
    <xf numFmtId="0" fontId="8" fillId="0" borderId="0" xfId="15" applyNumberFormat="1" applyFont="1" applyAlignment="1">
      <alignment horizontal="left" vertical="top" wrapText="1"/>
    </xf>
    <xf numFmtId="49" fontId="22" fillId="0" borderId="0" xfId="15" applyNumberFormat="1" applyFont="1" applyAlignment="1">
      <alignment vertical="top" wrapText="1"/>
    </xf>
    <xf numFmtId="49" fontId="3" fillId="0" borderId="0" xfId="15" applyNumberFormat="1" applyFont="1" applyAlignment="1">
      <alignment horizontal="right" vertical="top" wrapText="1"/>
    </xf>
    <xf numFmtId="4" fontId="3" fillId="0" borderId="0" xfId="15" applyNumberFormat="1" applyFont="1" applyAlignment="1">
      <alignment horizontal="center" vertical="top" wrapText="1"/>
    </xf>
    <xf numFmtId="49" fontId="3" fillId="0" borderId="0" xfId="15" applyNumberFormat="1" applyFont="1" applyAlignment="1">
      <alignment horizontal="center" vertical="top" wrapText="1"/>
    </xf>
    <xf numFmtId="0" fontId="3" fillId="0" borderId="0" xfId="15" applyNumberFormat="1" applyAlignment="1">
      <alignment vertical="top"/>
    </xf>
    <xf numFmtId="0" fontId="3" fillId="0" borderId="0" xfId="15" applyFont="1" applyAlignment="1">
      <alignment vertical="top" wrapText="1"/>
    </xf>
    <xf numFmtId="0" fontId="3" fillId="0" borderId="0" xfId="15" applyAlignment="1">
      <alignment horizontal="right"/>
    </xf>
    <xf numFmtId="4" fontId="3" fillId="0" borderId="0" xfId="15" applyNumberFormat="1" applyAlignment="1">
      <alignment horizontal="center"/>
    </xf>
    <xf numFmtId="4" fontId="3" fillId="0" borderId="0" xfId="15" applyNumberFormat="1" applyAlignment="1">
      <alignment horizontal="right"/>
    </xf>
    <xf numFmtId="168" fontId="3" fillId="0" borderId="0" xfId="15" applyNumberFormat="1" applyAlignment="1">
      <alignment horizontal="right"/>
    </xf>
    <xf numFmtId="0" fontId="3" fillId="0" borderId="0" xfId="15" applyBorder="1"/>
    <xf numFmtId="49" fontId="3" fillId="0" borderId="0" xfId="15" applyNumberFormat="1" applyAlignment="1">
      <alignment horizontal="right" wrapText="1"/>
    </xf>
    <xf numFmtId="4" fontId="3" fillId="0" borderId="0" xfId="15" applyNumberFormat="1" applyAlignment="1">
      <alignment horizontal="right" wrapText="1"/>
    </xf>
    <xf numFmtId="168" fontId="23" fillId="0" borderId="0" xfId="15" applyNumberFormat="1" applyFont="1" applyBorder="1"/>
    <xf numFmtId="0" fontId="2" fillId="0" borderId="0" xfId="15" applyNumberFormat="1" applyFont="1" applyAlignment="1">
      <alignment horizontal="center" vertical="top"/>
    </xf>
    <xf numFmtId="49" fontId="3" fillId="0" borderId="0" xfId="15" applyNumberFormat="1" applyFont="1" applyAlignment="1">
      <alignment vertical="top" wrapText="1"/>
    </xf>
    <xf numFmtId="0" fontId="3" fillId="0" borderId="0" xfId="15" applyNumberFormat="1" applyFont="1" applyAlignment="1">
      <alignment vertical="top" wrapText="1"/>
    </xf>
    <xf numFmtId="4" fontId="3" fillId="0" borderId="0" xfId="15" applyNumberFormat="1" applyBorder="1" applyAlignment="1">
      <alignment horizontal="right" wrapText="1"/>
    </xf>
    <xf numFmtId="0" fontId="2" fillId="0" borderId="0" xfId="15" applyNumberFormat="1" applyFont="1" applyAlignment="1">
      <alignment vertical="top"/>
    </xf>
    <xf numFmtId="49" fontId="3" fillId="0" borderId="0" xfId="15" applyNumberFormat="1" applyAlignment="1">
      <alignment vertical="top" wrapText="1"/>
    </xf>
    <xf numFmtId="2" fontId="3" fillId="0" borderId="0" xfId="15" applyNumberFormat="1" applyFont="1" applyAlignment="1">
      <alignment vertical="top" wrapText="1"/>
    </xf>
    <xf numFmtId="0" fontId="3" fillId="0" borderId="0" xfId="15" applyFont="1" applyAlignment="1">
      <alignment vertical="top"/>
    </xf>
    <xf numFmtId="0" fontId="24" fillId="0" borderId="0" xfId="15" applyNumberFormat="1" applyFont="1" applyAlignment="1" applyProtection="1">
      <alignment horizontal="center" vertical="top"/>
    </xf>
    <xf numFmtId="49" fontId="14" fillId="0" borderId="0" xfId="15" applyNumberFormat="1" applyFont="1" applyAlignment="1" applyProtection="1">
      <alignment horizontal="left" vertical="top" wrapText="1"/>
    </xf>
    <xf numFmtId="49" fontId="14" fillId="0" borderId="0" xfId="15" applyNumberFormat="1" applyFont="1" applyAlignment="1" applyProtection="1">
      <alignment horizontal="right" wrapText="1"/>
    </xf>
    <xf numFmtId="2" fontId="14" fillId="0" borderId="0" xfId="15" applyNumberFormat="1" applyFont="1" applyAlignment="1" applyProtection="1">
      <alignment horizontal="right" wrapText="1"/>
    </xf>
    <xf numFmtId="4" fontId="14" fillId="0" borderId="0" xfId="15" applyNumberFormat="1" applyFont="1" applyAlignment="1" applyProtection="1">
      <alignment horizontal="right" wrapText="1"/>
    </xf>
    <xf numFmtId="4" fontId="14" fillId="0" borderId="0" xfId="15" applyNumberFormat="1" applyFont="1" applyAlignment="1" applyProtection="1">
      <alignment horizontal="right" wrapText="1"/>
      <protection locked="0"/>
    </xf>
    <xf numFmtId="0" fontId="14" fillId="0" borderId="0" xfId="15" applyFont="1" applyBorder="1" applyProtection="1"/>
    <xf numFmtId="168" fontId="25" fillId="0" borderId="0" xfId="15" applyNumberFormat="1" applyFont="1" applyBorder="1" applyProtection="1"/>
    <xf numFmtId="0" fontId="14" fillId="0" borderId="0" xfId="15" applyFont="1" applyProtection="1"/>
    <xf numFmtId="49" fontId="14" fillId="0" borderId="0" xfId="15" applyNumberFormat="1" applyFont="1" applyAlignment="1" applyProtection="1">
      <alignment vertical="top" wrapText="1"/>
    </xf>
    <xf numFmtId="0" fontId="24" fillId="0" borderId="0" xfId="16" applyNumberFormat="1" applyFont="1" applyAlignment="1" applyProtection="1">
      <alignment horizontal="center" vertical="top"/>
    </xf>
    <xf numFmtId="0" fontId="14" fillId="0" borderId="0" xfId="16" applyFont="1" applyProtection="1"/>
    <xf numFmtId="49" fontId="14" fillId="0" borderId="0" xfId="16" applyNumberFormat="1" applyFont="1" applyAlignment="1" applyProtection="1">
      <alignment horizontal="right" wrapText="1"/>
    </xf>
    <xf numFmtId="2" fontId="14" fillId="0" borderId="0" xfId="16" applyNumberFormat="1" applyFont="1" applyAlignment="1" applyProtection="1">
      <alignment horizontal="right" wrapText="1"/>
    </xf>
    <xf numFmtId="4" fontId="14" fillId="0" borderId="0" xfId="16" applyNumberFormat="1" applyFont="1" applyAlignment="1" applyProtection="1">
      <alignment horizontal="right" wrapText="1"/>
    </xf>
    <xf numFmtId="4" fontId="14" fillId="0" borderId="0" xfId="16" applyNumberFormat="1" applyFont="1" applyAlignment="1" applyProtection="1">
      <alignment horizontal="right" wrapText="1"/>
      <protection locked="0"/>
    </xf>
    <xf numFmtId="0" fontId="14" fillId="0" borderId="0" xfId="16" applyFont="1" applyBorder="1" applyProtection="1"/>
    <xf numFmtId="168" fontId="23" fillId="0" borderId="0" xfId="15" applyNumberFormat="1" applyFont="1" applyBorder="1" applyProtection="1"/>
    <xf numFmtId="0" fontId="26" fillId="0" borderId="0" xfId="16" applyFont="1" applyProtection="1"/>
    <xf numFmtId="0" fontId="14" fillId="0" borderId="0" xfId="15" applyFont="1" applyAlignment="1">
      <alignment vertical="top"/>
    </xf>
    <xf numFmtId="0" fontId="24" fillId="0" borderId="0" xfId="15" applyNumberFormat="1" applyFont="1" applyAlignment="1">
      <alignment horizontal="center" vertical="top"/>
    </xf>
    <xf numFmtId="0" fontId="14" fillId="0" borderId="0" xfId="15" applyFont="1" applyAlignment="1">
      <alignment vertical="top" wrapText="1"/>
    </xf>
    <xf numFmtId="0" fontId="14" fillId="0" borderId="0" xfId="15" applyFont="1" applyFill="1" applyAlignment="1">
      <alignment horizontal="right" wrapText="1"/>
    </xf>
    <xf numFmtId="0" fontId="29" fillId="0" borderId="0" xfId="15" applyFont="1" applyFill="1" applyAlignment="1">
      <alignment wrapText="1"/>
    </xf>
    <xf numFmtId="169" fontId="14" fillId="0" borderId="0" xfId="15" applyNumberFormat="1" applyFont="1" applyFill="1" applyAlignment="1">
      <alignment horizontal="right"/>
    </xf>
    <xf numFmtId="0" fontId="14" fillId="0" borderId="0" xfId="15" applyFont="1" applyFill="1" applyBorder="1" applyAlignment="1"/>
    <xf numFmtId="168" fontId="25" fillId="0" borderId="0" xfId="17" applyNumberFormat="1" applyFont="1" applyBorder="1" applyAlignment="1"/>
    <xf numFmtId="0" fontId="14" fillId="0" borderId="0" xfId="15" applyFont="1" applyBorder="1"/>
    <xf numFmtId="0" fontId="14" fillId="0" borderId="0" xfId="15" applyFont="1"/>
    <xf numFmtId="49" fontId="3" fillId="0" borderId="0" xfId="15" applyNumberFormat="1" applyFont="1" applyFill="1" applyAlignment="1">
      <alignment horizontal="justify" vertical="top" wrapText="1"/>
    </xf>
    <xf numFmtId="168" fontId="23" fillId="0" borderId="0" xfId="17" applyNumberFormat="1" applyFont="1" applyBorder="1"/>
    <xf numFmtId="170" fontId="2" fillId="0" borderId="0" xfId="15" applyNumberFormat="1" applyFont="1" applyAlignment="1">
      <alignment horizontal="center" vertical="top"/>
    </xf>
    <xf numFmtId="49" fontId="2" fillId="0" borderId="6" xfId="15" applyNumberFormat="1" applyFont="1" applyBorder="1" applyAlignment="1">
      <alignment vertical="top"/>
    </xf>
    <xf numFmtId="0" fontId="22" fillId="0" borderId="6" xfId="15" applyFont="1" applyBorder="1" applyAlignment="1">
      <alignment horizontal="right"/>
    </xf>
    <xf numFmtId="4" fontId="22" fillId="0" borderId="6" xfId="15" applyNumberFormat="1" applyFont="1" applyBorder="1"/>
    <xf numFmtId="0" fontId="22" fillId="0" borderId="6" xfId="15" applyFont="1" applyBorder="1"/>
    <xf numFmtId="0" fontId="22" fillId="0" borderId="0" xfId="15" applyFont="1" applyBorder="1"/>
    <xf numFmtId="171" fontId="23" fillId="0" borderId="0" xfId="15" applyNumberFormat="1" applyFont="1" applyBorder="1"/>
    <xf numFmtId="0" fontId="2" fillId="0" borderId="0" xfId="15" applyFont="1" applyAlignment="1">
      <alignment horizontal="center" vertical="top"/>
    </xf>
    <xf numFmtId="0" fontId="3" fillId="0" borderId="0" xfId="15" applyFont="1" applyAlignment="1">
      <alignment wrapText="1"/>
    </xf>
    <xf numFmtId="0" fontId="3" fillId="0" borderId="0" xfId="15" applyBorder="1" applyAlignment="1"/>
    <xf numFmtId="168" fontId="23" fillId="0" borderId="0" xfId="15" applyNumberFormat="1" applyFont="1" applyBorder="1" applyAlignment="1"/>
    <xf numFmtId="0" fontId="3" fillId="0" borderId="0" xfId="15" applyFont="1" applyAlignment="1"/>
    <xf numFmtId="0" fontId="3" fillId="0" borderId="0" xfId="15" applyAlignment="1"/>
    <xf numFmtId="49" fontId="2" fillId="0" borderId="7" xfId="15" applyNumberFormat="1" applyFont="1" applyBorder="1" applyAlignment="1">
      <alignment vertical="top"/>
    </xf>
    <xf numFmtId="0" fontId="22" fillId="0" borderId="7" xfId="15" applyFont="1" applyBorder="1" applyAlignment="1">
      <alignment horizontal="right"/>
    </xf>
    <xf numFmtId="4" fontId="22" fillId="0" borderId="7" xfId="15" applyNumberFormat="1" applyFont="1" applyBorder="1"/>
    <xf numFmtId="0" fontId="22" fillId="0" borderId="7" xfId="15" applyFont="1" applyBorder="1"/>
    <xf numFmtId="0" fontId="3" fillId="0" borderId="0" xfId="15" applyFont="1"/>
    <xf numFmtId="49" fontId="22" fillId="0" borderId="0" xfId="15" applyNumberFormat="1" applyFont="1" applyAlignment="1">
      <alignment horizontal="left" vertical="top" wrapText="1"/>
    </xf>
    <xf numFmtId="49" fontId="2" fillId="0" borderId="7" xfId="15" applyNumberFormat="1" applyFont="1" applyBorder="1" applyAlignment="1">
      <alignment horizontal="left" vertical="center"/>
    </xf>
    <xf numFmtId="171" fontId="23" fillId="0" borderId="0" xfId="15" applyNumberFormat="1" applyFont="1" applyBorder="1" applyProtection="1">
      <protection locked="0"/>
    </xf>
    <xf numFmtId="49" fontId="3" fillId="0" borderId="0" xfId="15" applyNumberFormat="1" applyAlignment="1">
      <alignment horizontal="left" vertical="top"/>
    </xf>
    <xf numFmtId="0" fontId="3" fillId="0" borderId="0" xfId="15" applyAlignment="1">
      <alignment vertical="top"/>
    </xf>
    <xf numFmtId="4" fontId="3" fillId="0" borderId="0" xfId="15" applyNumberFormat="1"/>
    <xf numFmtId="168" fontId="3" fillId="0" borderId="0" xfId="15" applyNumberFormat="1"/>
    <xf numFmtId="0" fontId="8" fillId="0" borderId="0" xfId="15" applyFont="1" applyAlignment="1">
      <alignment vertical="top"/>
    </xf>
    <xf numFmtId="0" fontId="8" fillId="0" borderId="0" xfId="15" applyFont="1"/>
    <xf numFmtId="0" fontId="8" fillId="0" borderId="0" xfId="15" applyFont="1" applyBorder="1"/>
    <xf numFmtId="0" fontId="22" fillId="0" borderId="0" xfId="15" applyFont="1" applyBorder="1" applyAlignment="1">
      <alignment vertical="top"/>
    </xf>
    <xf numFmtId="4" fontId="3" fillId="0" borderId="0" xfId="15" applyNumberFormat="1" applyBorder="1"/>
    <xf numFmtId="0" fontId="31" fillId="4" borderId="8" xfId="18" applyFont="1" applyFill="1" applyBorder="1" applyAlignment="1">
      <alignment horizontal="center" vertical="center" wrapText="1"/>
    </xf>
    <xf numFmtId="2" fontId="31" fillId="4" borderId="8" xfId="18" applyNumberFormat="1" applyFont="1" applyFill="1" applyBorder="1" applyAlignment="1">
      <alignment horizontal="center" vertical="center" wrapText="1"/>
    </xf>
    <xf numFmtId="0" fontId="32" fillId="0" borderId="0" xfId="18" applyFont="1"/>
    <xf numFmtId="0" fontId="33" fillId="4" borderId="10" xfId="18" applyFont="1" applyFill="1" applyBorder="1" applyAlignment="1">
      <alignment horizontal="center" vertical="center"/>
    </xf>
    <xf numFmtId="0" fontId="32" fillId="0" borderId="12" xfId="18" applyFont="1" applyBorder="1" applyAlignment="1">
      <alignment vertical="center" wrapText="1"/>
    </xf>
    <xf numFmtId="0" fontId="32" fillId="0" borderId="15" xfId="18" applyFont="1" applyBorder="1" applyAlignment="1">
      <alignment horizontal="right"/>
    </xf>
    <xf numFmtId="2" fontId="32" fillId="0" borderId="13" xfId="18" applyNumberFormat="1" applyFont="1" applyBorder="1"/>
    <xf numFmtId="0" fontId="32" fillId="0" borderId="13" xfId="18" applyFont="1" applyBorder="1"/>
    <xf numFmtId="165" fontId="32" fillId="0" borderId="13" xfId="18" applyNumberFormat="1" applyFont="1" applyBorder="1"/>
    <xf numFmtId="0" fontId="3" fillId="0" borderId="19" xfId="18" applyFont="1" applyBorder="1" applyAlignment="1">
      <alignment horizontal="center" vertical="center"/>
    </xf>
    <xf numFmtId="0" fontId="34" fillId="0" borderId="11" xfId="18" applyFont="1" applyBorder="1" applyAlignment="1">
      <alignment vertical="top" wrapText="1"/>
    </xf>
    <xf numFmtId="0" fontId="32" fillId="0" borderId="10" xfId="16" applyFont="1" applyFill="1" applyBorder="1" applyAlignment="1">
      <alignment horizontal="left"/>
    </xf>
    <xf numFmtId="2" fontId="32" fillId="0" borderId="11" xfId="18" applyNumberFormat="1" applyFont="1" applyBorder="1"/>
    <xf numFmtId="0" fontId="32" fillId="0" borderId="11" xfId="18" applyFont="1" applyBorder="1"/>
    <xf numFmtId="0" fontId="32" fillId="0" borderId="12" xfId="18" applyFont="1" applyBorder="1"/>
    <xf numFmtId="0" fontId="32" fillId="0" borderId="16" xfId="18" applyFont="1" applyBorder="1" applyAlignment="1">
      <alignment vertical="center"/>
    </xf>
    <xf numFmtId="0" fontId="33" fillId="0" borderId="10" xfId="18" applyFont="1" applyBorder="1" applyAlignment="1">
      <alignment horizontal="center" vertical="center"/>
    </xf>
    <xf numFmtId="0" fontId="33" fillId="0" borderId="11" xfId="18" applyFont="1" applyBorder="1" applyAlignment="1">
      <alignment horizontal="left" vertical="center"/>
    </xf>
    <xf numFmtId="0" fontId="33" fillId="0" borderId="12" xfId="18" applyFont="1" applyBorder="1"/>
    <xf numFmtId="0" fontId="32" fillId="0" borderId="22" xfId="18" applyFont="1" applyBorder="1" applyAlignment="1">
      <alignment horizontal="center" vertical="center"/>
    </xf>
    <xf numFmtId="165" fontId="33" fillId="0" borderId="22" xfId="18" applyNumberFormat="1" applyFont="1" applyBorder="1" applyAlignment="1">
      <alignment horizontal="center" vertical="center"/>
    </xf>
    <xf numFmtId="165" fontId="33" fillId="0" borderId="0" xfId="18" applyNumberFormat="1" applyFont="1" applyBorder="1" applyAlignment="1">
      <alignment horizontal="center" vertical="center"/>
    </xf>
    <xf numFmtId="0" fontId="33" fillId="4" borderId="23" xfId="18" applyFont="1" applyFill="1" applyBorder="1" applyAlignment="1">
      <alignment horizontal="center" vertical="center"/>
    </xf>
    <xf numFmtId="0" fontId="32" fillId="0" borderId="0" xfId="18" applyFont="1" applyAlignment="1">
      <alignment horizontal="center" vertical="center"/>
    </xf>
    <xf numFmtId="0" fontId="32" fillId="0" borderId="0" xfId="18" applyFont="1" applyAlignment="1">
      <alignment vertical="center"/>
    </xf>
    <xf numFmtId="2" fontId="32" fillId="0" borderId="0" xfId="18" applyNumberFormat="1" applyFont="1"/>
    <xf numFmtId="0" fontId="4" fillId="0" borderId="0" xfId="16" applyFont="1" applyAlignment="1">
      <alignment horizontal="center" vertical="top"/>
    </xf>
    <xf numFmtId="0" fontId="3" fillId="0" borderId="0" xfId="16" applyAlignment="1">
      <alignment horizontal="center"/>
    </xf>
    <xf numFmtId="0" fontId="3" fillId="0" borderId="0" xfId="16"/>
    <xf numFmtId="2" fontId="3" fillId="0" borderId="0" xfId="16" applyNumberFormat="1" applyAlignment="1">
      <alignment horizontal="right"/>
    </xf>
    <xf numFmtId="4" fontId="3" fillId="0" borderId="0" xfId="16" applyNumberFormat="1" applyAlignment="1">
      <alignment horizontal="right"/>
    </xf>
    <xf numFmtId="0" fontId="2" fillId="3" borderId="0" xfId="16" applyFont="1" applyFill="1" applyAlignment="1">
      <alignment horizontal="right" vertical="center" wrapText="1"/>
    </xf>
    <xf numFmtId="1" fontId="3" fillId="3" borderId="0" xfId="16" applyNumberFormat="1" applyFill="1" applyAlignment="1">
      <alignment horizontal="right" vertical="center" wrapText="1"/>
    </xf>
    <xf numFmtId="0" fontId="3" fillId="3" borderId="0" xfId="16" applyFill="1" applyAlignment="1">
      <alignment vertical="center" wrapText="1"/>
    </xf>
    <xf numFmtId="4" fontId="3" fillId="3" borderId="0" xfId="16" applyNumberFormat="1" applyFill="1"/>
    <xf numFmtId="4" fontId="4" fillId="3" borderId="0" xfId="16" applyNumberFormat="1" applyFont="1" applyFill="1"/>
    <xf numFmtId="0" fontId="8" fillId="3" borderId="0" xfId="16" applyFont="1" applyFill="1" applyAlignment="1">
      <alignment horizontal="right" vertical="center" wrapText="1"/>
    </xf>
    <xf numFmtId="1" fontId="8" fillId="3" borderId="0" xfId="16" applyNumberFormat="1" applyFont="1" applyFill="1" applyAlignment="1">
      <alignment horizontal="right" vertical="center" wrapText="1"/>
    </xf>
    <xf numFmtId="0" fontId="11" fillId="3" borderId="0" xfId="16" applyFont="1" applyFill="1" applyAlignment="1">
      <alignment vertical="center" wrapText="1"/>
    </xf>
    <xf numFmtId="4" fontId="8" fillId="3" borderId="0" xfId="16" applyNumberFormat="1" applyFont="1" applyFill="1"/>
    <xf numFmtId="4" fontId="10" fillId="3" borderId="0" xfId="16" applyNumberFormat="1" applyFont="1" applyFill="1"/>
    <xf numFmtId="0" fontId="8" fillId="3" borderId="0" xfId="16" applyFont="1" applyFill="1" applyAlignment="1">
      <alignment vertical="center" wrapText="1"/>
    </xf>
    <xf numFmtId="0" fontId="8" fillId="3" borderId="0" xfId="16" applyFont="1" applyFill="1" applyAlignment="1">
      <alignment horizontal="left" vertical="center" wrapText="1"/>
    </xf>
    <xf numFmtId="1" fontId="8" fillId="3" borderId="0" xfId="16" applyNumberFormat="1" applyFont="1" applyFill="1" applyAlignment="1">
      <alignment horizontal="left" vertical="center" wrapText="1"/>
    </xf>
    <xf numFmtId="0" fontId="10" fillId="3" borderId="0" xfId="67" applyFont="1" applyFill="1" applyAlignment="1">
      <alignment horizontal="left" vertical="center" wrapText="1"/>
    </xf>
    <xf numFmtId="1" fontId="8" fillId="3" borderId="0" xfId="67" applyNumberFormat="1" applyFont="1" applyFill="1" applyAlignment="1">
      <alignment horizontal="left" vertical="center" wrapText="1"/>
    </xf>
    <xf numFmtId="0" fontId="8" fillId="3" borderId="0" xfId="67" applyFont="1" applyFill="1" applyAlignment="1">
      <alignment vertical="center" wrapText="1"/>
    </xf>
    <xf numFmtId="4" fontId="10" fillId="3" borderId="0" xfId="67" applyNumberFormat="1" applyFont="1" applyFill="1" applyBorder="1"/>
    <xf numFmtId="4" fontId="8" fillId="3" borderId="0" xfId="67" applyNumberFormat="1" applyFont="1" applyFill="1" applyBorder="1"/>
    <xf numFmtId="4" fontId="52" fillId="3" borderId="0" xfId="16" applyNumberFormat="1" applyFont="1" applyFill="1" applyBorder="1"/>
    <xf numFmtId="4" fontId="10" fillId="3" borderId="20" xfId="67" applyNumberFormat="1" applyFont="1" applyFill="1" applyBorder="1"/>
    <xf numFmtId="4" fontId="8" fillId="3" borderId="20" xfId="67" applyNumberFormat="1" applyFont="1" applyFill="1" applyBorder="1"/>
    <xf numFmtId="4" fontId="52" fillId="3" borderId="20" xfId="16" applyNumberFormat="1" applyFont="1" applyFill="1" applyBorder="1"/>
    <xf numFmtId="4" fontId="53" fillId="3" borderId="0" xfId="67" applyNumberFormat="1" applyFont="1" applyFill="1" applyAlignment="1">
      <alignment horizontal="left"/>
    </xf>
    <xf numFmtId="4" fontId="10" fillId="3" borderId="0" xfId="67" applyNumberFormat="1" applyFont="1" applyFill="1"/>
    <xf numFmtId="4" fontId="53" fillId="3" borderId="0" xfId="67" applyNumberFormat="1" applyFont="1" applyFill="1" applyAlignment="1">
      <alignment horizontal="right"/>
    </xf>
    <xf numFmtId="4" fontId="52" fillId="3" borderId="0" xfId="67" applyNumberFormat="1" applyFont="1" applyFill="1"/>
    <xf numFmtId="4" fontId="8" fillId="3" borderId="0" xfId="67" applyNumberFormat="1" applyFont="1" applyFill="1"/>
    <xf numFmtId="4" fontId="52" fillId="3" borderId="0" xfId="16" applyNumberFormat="1" applyFont="1" applyFill="1"/>
    <xf numFmtId="0" fontId="10" fillId="3" borderId="0" xfId="67" applyFont="1" applyFill="1" applyAlignment="1">
      <alignment horizontal="right" vertical="center" wrapText="1"/>
    </xf>
    <xf numFmtId="1" fontId="8" fillId="3" borderId="0" xfId="67" applyNumberFormat="1" applyFont="1" applyFill="1" applyAlignment="1">
      <alignment horizontal="right" vertical="center" wrapText="1"/>
    </xf>
    <xf numFmtId="0" fontId="12" fillId="3" borderId="0" xfId="67" applyFont="1" applyFill="1" applyAlignment="1">
      <alignment vertical="center" wrapText="1"/>
    </xf>
    <xf numFmtId="4" fontId="54" fillId="3" borderId="0" xfId="67" applyNumberFormat="1" applyFont="1" applyFill="1"/>
    <xf numFmtId="4" fontId="54" fillId="3" borderId="0" xfId="67" applyNumberFormat="1" applyFont="1" applyFill="1" applyBorder="1"/>
    <xf numFmtId="0" fontId="55" fillId="3" borderId="33" xfId="67" applyFont="1" applyFill="1" applyBorder="1" applyAlignment="1">
      <alignment vertical="center" wrapText="1"/>
    </xf>
    <xf numFmtId="4" fontId="56" fillId="3" borderId="34" xfId="67" applyNumberFormat="1" applyFont="1" applyFill="1" applyBorder="1"/>
    <xf numFmtId="4" fontId="57" fillId="3" borderId="35" xfId="67" applyNumberFormat="1" applyFont="1" applyFill="1" applyBorder="1"/>
    <xf numFmtId="0" fontId="8" fillId="0" borderId="0" xfId="16" applyFont="1" applyFill="1" applyAlignment="1">
      <alignment horizontal="right" vertical="center" wrapText="1"/>
    </xf>
    <xf numFmtId="1" fontId="8" fillId="0" borderId="0" xfId="16" applyNumberFormat="1" applyFont="1" applyFill="1" applyAlignment="1">
      <alignment horizontal="right" vertical="center" wrapText="1"/>
    </xf>
    <xf numFmtId="0" fontId="8" fillId="0" borderId="0" xfId="16" applyFont="1" applyFill="1" applyAlignment="1">
      <alignment vertical="center" wrapText="1"/>
    </xf>
    <xf numFmtId="4" fontId="8" fillId="0" borderId="0" xfId="16" applyNumberFormat="1" applyFont="1" applyFill="1"/>
    <xf numFmtId="4" fontId="10" fillId="0" borderId="0" xfId="16" applyNumberFormat="1" applyFont="1" applyFill="1"/>
    <xf numFmtId="4" fontId="58" fillId="0" borderId="0" xfId="16" applyNumberFormat="1" applyFont="1" applyFill="1" applyAlignment="1">
      <alignment horizontal="left" vertical="center"/>
    </xf>
    <xf numFmtId="4" fontId="59" fillId="0" borderId="0" xfId="16" applyNumberFormat="1" applyFont="1" applyAlignment="1">
      <alignment horizontal="left"/>
    </xf>
    <xf numFmtId="4" fontId="3" fillId="0" borderId="0" xfId="16" applyNumberFormat="1" applyFont="1" applyAlignment="1">
      <alignment horizontal="right"/>
    </xf>
    <xf numFmtId="0" fontId="58" fillId="0" borderId="0" xfId="16" applyFont="1" applyFill="1" applyAlignment="1">
      <alignment horizontal="left" vertical="center"/>
    </xf>
    <xf numFmtId="1" fontId="58" fillId="0" borderId="0" xfId="16" applyNumberFormat="1" applyFont="1" applyFill="1" applyAlignment="1">
      <alignment horizontal="right" vertical="center" wrapText="1"/>
    </xf>
    <xf numFmtId="4" fontId="58" fillId="0" borderId="0" xfId="16" applyNumberFormat="1" applyFont="1" applyFill="1"/>
    <xf numFmtId="0" fontId="4" fillId="0" borderId="0" xfId="16" applyFont="1" applyAlignment="1">
      <alignment horizontal="left" vertical="top"/>
    </xf>
    <xf numFmtId="0" fontId="8" fillId="3" borderId="0" xfId="0" applyFont="1" applyFill="1" applyAlignment="1">
      <alignment horizontal="left" vertical="center" wrapText="1"/>
    </xf>
    <xf numFmtId="0" fontId="8" fillId="0" borderId="0" xfId="1" applyFont="1" applyAlignment="1">
      <alignment horizontal="center" wrapText="1"/>
    </xf>
    <xf numFmtId="0" fontId="5" fillId="2" borderId="1" xfId="1" applyFont="1" applyFill="1" applyBorder="1" applyAlignment="1">
      <alignment horizontal="center" vertical="center"/>
    </xf>
    <xf numFmtId="0" fontId="32" fillId="0" borderId="13" xfId="18" applyFont="1" applyBorder="1" applyAlignment="1">
      <alignment horizontal="center" vertical="top"/>
    </xf>
    <xf numFmtId="0" fontId="32" fillId="0" borderId="16" xfId="18" applyFont="1" applyBorder="1" applyAlignment="1">
      <alignment horizontal="center" vertical="top"/>
    </xf>
    <xf numFmtId="0" fontId="32" fillId="0" borderId="13" xfId="18" applyFont="1" applyBorder="1" applyAlignment="1">
      <alignment horizontal="left" vertical="center" wrapText="1"/>
    </xf>
    <xf numFmtId="0" fontId="32" fillId="0" borderId="16" xfId="18" applyFont="1" applyBorder="1" applyAlignment="1">
      <alignment horizontal="left" vertical="center" wrapText="1"/>
    </xf>
    <xf numFmtId="0" fontId="32" fillId="0" borderId="19" xfId="18" applyFont="1" applyBorder="1" applyAlignment="1">
      <alignment horizontal="left" vertical="center" wrapText="1"/>
    </xf>
    <xf numFmtId="0" fontId="32" fillId="0" borderId="9" xfId="18" applyFont="1" applyBorder="1" applyAlignment="1">
      <alignment horizontal="center"/>
    </xf>
    <xf numFmtId="0" fontId="32" fillId="0" borderId="15" xfId="18" applyFont="1" applyBorder="1" applyAlignment="1">
      <alignment horizontal="center"/>
    </xf>
    <xf numFmtId="0" fontId="32" fillId="0" borderId="0" xfId="18" applyFont="1" applyBorder="1" applyAlignment="1">
      <alignment horizontal="center"/>
    </xf>
    <xf numFmtId="0" fontId="32" fillId="0" borderId="18" xfId="18" applyFont="1" applyBorder="1" applyAlignment="1">
      <alignment horizontal="center"/>
    </xf>
    <xf numFmtId="0" fontId="32" fillId="0" borderId="20" xfId="18" applyFont="1" applyBorder="1" applyAlignment="1">
      <alignment horizontal="center"/>
    </xf>
    <xf numFmtId="0" fontId="32" fillId="0" borderId="21" xfId="18" applyFont="1" applyBorder="1" applyAlignment="1">
      <alignment horizontal="center"/>
    </xf>
    <xf numFmtId="0" fontId="33" fillId="0" borderId="2" xfId="18" applyFont="1" applyBorder="1" applyAlignment="1">
      <alignment horizontal="right" vertical="center" wrapText="1"/>
    </xf>
    <xf numFmtId="0" fontId="33" fillId="0" borderId="3" xfId="18" applyFont="1" applyBorder="1" applyAlignment="1">
      <alignment horizontal="right" vertical="center" wrapText="1"/>
    </xf>
    <xf numFmtId="0" fontId="33" fillId="0" borderId="4" xfId="18" applyFont="1" applyBorder="1" applyAlignment="1">
      <alignment horizontal="right" vertical="center" wrapText="1"/>
    </xf>
    <xf numFmtId="0" fontId="33" fillId="4" borderId="20" xfId="18" applyFont="1" applyFill="1" applyBorder="1" applyAlignment="1">
      <alignment vertical="center"/>
    </xf>
    <xf numFmtId="0" fontId="2" fillId="4" borderId="20" xfId="18" applyFont="1" applyFill="1" applyBorder="1" applyAlignment="1"/>
    <xf numFmtId="0" fontId="2" fillId="4" borderId="21" xfId="18" applyFont="1" applyFill="1" applyBorder="1" applyAlignment="1"/>
    <xf numFmtId="0" fontId="33" fillId="0" borderId="9" xfId="18" applyFont="1" applyBorder="1" applyAlignment="1">
      <alignment horizontal="left" vertical="center" wrapText="1"/>
    </xf>
    <xf numFmtId="0" fontId="3" fillId="0" borderId="9" xfId="18" applyFont="1" applyBorder="1" applyAlignment="1">
      <alignment horizontal="left" vertical="center" wrapText="1"/>
    </xf>
    <xf numFmtId="0" fontId="33" fillId="4" borderId="9" xfId="18" applyFont="1" applyFill="1" applyBorder="1" applyAlignment="1">
      <alignment vertical="center"/>
    </xf>
    <xf numFmtId="0" fontId="2" fillId="4" borderId="11" xfId="18" applyFont="1" applyFill="1" applyBorder="1" applyAlignment="1"/>
    <xf numFmtId="0" fontId="2" fillId="4" borderId="12" xfId="18" applyFont="1" applyFill="1" applyBorder="1" applyAlignment="1"/>
    <xf numFmtId="0" fontId="3" fillId="0" borderId="16" xfId="18" applyFont="1" applyBorder="1" applyAlignment="1">
      <alignment horizontal="center" vertical="top"/>
    </xf>
    <xf numFmtId="0" fontId="32" fillId="0" borderId="8" xfId="18" applyFont="1" applyBorder="1" applyAlignment="1">
      <alignment horizontal="left" vertical="center" wrapText="1"/>
    </xf>
    <xf numFmtId="0" fontId="32" fillId="0" borderId="14" xfId="18" applyFont="1" applyBorder="1" applyAlignment="1">
      <alignment horizontal="center"/>
    </xf>
    <xf numFmtId="0" fontId="32" fillId="0" borderId="17" xfId="18" applyFont="1" applyBorder="1" applyAlignment="1">
      <alignment horizontal="center"/>
    </xf>
    <xf numFmtId="0" fontId="32" fillId="0" borderId="12" xfId="18" applyFont="1" applyBorder="1" applyAlignment="1">
      <alignment horizontal="left" vertical="center" wrapText="1"/>
    </xf>
  </cellXfs>
  <cellStyles count="68">
    <cellStyle name="20% - Isticanje1" xfId="19"/>
    <cellStyle name="20% - Isticanje2" xfId="20"/>
    <cellStyle name="20% - Isticanje3" xfId="21"/>
    <cellStyle name="20% - Isticanje4" xfId="22"/>
    <cellStyle name="20% - Isticanje5" xfId="23"/>
    <cellStyle name="20% - Isticanje6" xfId="24"/>
    <cellStyle name="40% - Isticanje2" xfId="25"/>
    <cellStyle name="40% - Isticanje3" xfId="26"/>
    <cellStyle name="40% - Isticanje4" xfId="27"/>
    <cellStyle name="40% - Isticanje5" xfId="28"/>
    <cellStyle name="40% - Isticanje6" xfId="29"/>
    <cellStyle name="40% - Naglasak1" xfId="30"/>
    <cellStyle name="60% - Isticanje1" xfId="31"/>
    <cellStyle name="60% - Isticanje2" xfId="32"/>
    <cellStyle name="60% - Isticanje3" xfId="33"/>
    <cellStyle name="60% - Isticanje4" xfId="34"/>
    <cellStyle name="60% - Isticanje5" xfId="35"/>
    <cellStyle name="60% - Isticanje6" xfId="36"/>
    <cellStyle name="Bilješka" xfId="37"/>
    <cellStyle name="Comma 2" xfId="4"/>
    <cellStyle name="Currency 2" xfId="14"/>
    <cellStyle name="Dobro" xfId="38"/>
    <cellStyle name="Excel Built-in Normal" xfId="39"/>
    <cellStyle name="Isticanje1" xfId="40"/>
    <cellStyle name="Isticanje2" xfId="41"/>
    <cellStyle name="Isticanje3" xfId="42"/>
    <cellStyle name="Isticanje4" xfId="43"/>
    <cellStyle name="Isticanje5" xfId="44"/>
    <cellStyle name="Isticanje6" xfId="45"/>
    <cellStyle name="Izlaz" xfId="46"/>
    <cellStyle name="Izračun" xfId="47"/>
    <cellStyle name="kolona A" xfId="7"/>
    <cellStyle name="kolona B" xfId="6"/>
    <cellStyle name="kolona C" xfId="8"/>
    <cellStyle name="kolona D" xfId="9"/>
    <cellStyle name="kolona E" xfId="10"/>
    <cellStyle name="kolona F" xfId="11"/>
    <cellStyle name="kolona G" xfId="12"/>
    <cellStyle name="kolona H" xfId="13"/>
    <cellStyle name="Loše" xfId="48"/>
    <cellStyle name="Naslov" xfId="49"/>
    <cellStyle name="Naslov 1" xfId="50"/>
    <cellStyle name="Naslov 2" xfId="51"/>
    <cellStyle name="Naslov 3" xfId="52"/>
    <cellStyle name="Naslov 4" xfId="53"/>
    <cellStyle name="Neutralno" xfId="54"/>
    <cellStyle name="Normal 2" xfId="2"/>
    <cellStyle name="Normal 2 2" xfId="16"/>
    <cellStyle name="Normal 27" xfId="55"/>
    <cellStyle name="Normal 3" xfId="3"/>
    <cellStyle name="Normal 4" xfId="15"/>
    <cellStyle name="Normal 6" xfId="56"/>
    <cellStyle name="Normal 6 2" xfId="57"/>
    <cellStyle name="Normal 6_KAN Predmer 02.09" xfId="58"/>
    <cellStyle name="Normal_V4_MH_BoQ_Mech-eng_design_1" xfId="18"/>
    <cellStyle name="Normalno" xfId="0" builtinId="0"/>
    <cellStyle name="Normalno 2" xfId="1"/>
    <cellStyle name="Normalno 2 2" xfId="67"/>
    <cellStyle name="Obično_4.2 Bill of Quantities PROBA (2)" xfId="59"/>
    <cellStyle name="Obično_List1" xfId="17"/>
    <cellStyle name="Povezana ćelija" xfId="60"/>
    <cellStyle name="Provjera ćelije" xfId="61"/>
    <cellStyle name="Style 1" xfId="62"/>
    <cellStyle name="Tekst objašnjenja" xfId="63"/>
    <cellStyle name="Tekst upozorenja" xfId="64"/>
    <cellStyle name="Ukupni zbroj" xfId="65"/>
    <cellStyle name="Unos" xfId="66"/>
    <cellStyle name="Zarez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838200</xdr:colOff>
      <xdr:row>19</xdr:row>
      <xdr:rowOff>0</xdr:rowOff>
    </xdr:from>
    <xdr:ext cx="76200" cy="195105"/>
    <xdr:sp macro="" textlink="">
      <xdr:nvSpPr>
        <xdr:cNvPr id="2" name="Text Box 3">
          <a:extLst>
            <a:ext uri="{FF2B5EF4-FFF2-40B4-BE49-F238E27FC236}">
              <a16:creationId xmlns="" xmlns:a16="http://schemas.microsoft.com/office/drawing/2014/main" id="{00000000-0008-0000-0500-000002000000}"/>
            </a:ext>
          </a:extLst>
        </xdr:cNvPr>
        <xdr:cNvSpPr txBox="1">
          <a:spLocks noChangeArrowheads="1"/>
        </xdr:cNvSpPr>
      </xdr:nvSpPr>
      <xdr:spPr bwMode="auto">
        <a:xfrm>
          <a:off x="1285875" y="5153025"/>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19</xdr:row>
      <xdr:rowOff>0</xdr:rowOff>
    </xdr:from>
    <xdr:ext cx="76200" cy="195105"/>
    <xdr:sp macro="" textlink="">
      <xdr:nvSpPr>
        <xdr:cNvPr id="3" name="Text Box 5">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285875" y="5153025"/>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19</xdr:row>
      <xdr:rowOff>0</xdr:rowOff>
    </xdr:from>
    <xdr:ext cx="76200" cy="195105"/>
    <xdr:sp macro="" textlink="">
      <xdr:nvSpPr>
        <xdr:cNvPr id="4" name="Text Box 6">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285875" y="5153025"/>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19</xdr:row>
      <xdr:rowOff>0</xdr:rowOff>
    </xdr:from>
    <xdr:ext cx="76200" cy="195105"/>
    <xdr:sp macro="" textlink="">
      <xdr:nvSpPr>
        <xdr:cNvPr id="5" name="Text Box 7">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285875" y="5153025"/>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19</xdr:row>
      <xdr:rowOff>0</xdr:rowOff>
    </xdr:from>
    <xdr:ext cx="76200" cy="195105"/>
    <xdr:sp macro="" textlink="">
      <xdr:nvSpPr>
        <xdr:cNvPr id="6" name="Text Box 8">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285875" y="5153025"/>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195106"/>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285875" y="2801302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195106"/>
    <xdr:sp macro="" textlink="">
      <xdr:nvSpPr>
        <xdr:cNvPr id="8" name="Text Box 6">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285875" y="2801302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190500</xdr:colOff>
      <xdr:row>0</xdr:row>
      <xdr:rowOff>209550</xdr:rowOff>
    </xdr:from>
    <xdr:to>
      <xdr:col>2</xdr:col>
      <xdr:colOff>942975</xdr:colOff>
      <xdr:row>5</xdr:row>
      <xdr:rowOff>85725</xdr:rowOff>
    </xdr:to>
    <xdr:pic>
      <xdr:nvPicPr>
        <xdr:cNvPr id="9" name="Slika 12">
          <a:extLst>
            <a:ext uri="{FF2B5EF4-FFF2-40B4-BE49-F238E27FC236}">
              <a16:creationId xmlns=""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209550"/>
          <a:ext cx="12001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838200</xdr:colOff>
      <xdr:row>94</xdr:row>
      <xdr:rowOff>0</xdr:rowOff>
    </xdr:from>
    <xdr:ext cx="76200" cy="195106"/>
    <xdr:sp macro="" textlink="">
      <xdr:nvSpPr>
        <xdr:cNvPr id="10" name="Text Box 6">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285875" y="2801302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195106"/>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285875" y="2801302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19</xdr:row>
      <xdr:rowOff>0</xdr:rowOff>
    </xdr:from>
    <xdr:ext cx="76200" cy="157005"/>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285875" y="515302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19</xdr:row>
      <xdr:rowOff>0</xdr:rowOff>
    </xdr:from>
    <xdr:ext cx="76200" cy="157005"/>
    <xdr:sp macro="" textlink="">
      <xdr:nvSpPr>
        <xdr:cNvPr id="13" name="Text Box 5">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285875" y="515302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19</xdr:row>
      <xdr:rowOff>0</xdr:rowOff>
    </xdr:from>
    <xdr:ext cx="76200" cy="157005"/>
    <xdr:sp macro="" textlink="">
      <xdr:nvSpPr>
        <xdr:cNvPr id="14" name="Text Box 6">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285875" y="515302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19</xdr:row>
      <xdr:rowOff>0</xdr:rowOff>
    </xdr:from>
    <xdr:ext cx="76200" cy="157005"/>
    <xdr:sp macro="" textlink="">
      <xdr:nvSpPr>
        <xdr:cNvPr id="15" name="Text Box 7">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285875" y="515302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19</xdr:row>
      <xdr:rowOff>0</xdr:rowOff>
    </xdr:from>
    <xdr:ext cx="76200" cy="157005"/>
    <xdr:sp macro="" textlink="">
      <xdr:nvSpPr>
        <xdr:cNvPr id="16" name="Text Box 8">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285875" y="515302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195105"/>
    <xdr:sp macro="" textlink="">
      <xdr:nvSpPr>
        <xdr:cNvPr id="17" name="Text Box 3">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285875" y="28555950"/>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195105"/>
    <xdr:sp macro="" textlink="">
      <xdr:nvSpPr>
        <xdr:cNvPr id="18" name="Text Box 5">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285875" y="28555950"/>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195105"/>
    <xdr:sp macro="" textlink="">
      <xdr:nvSpPr>
        <xdr:cNvPr id="19" name="Text Box 6">
          <a:extLst>
            <a:ext uri="{FF2B5EF4-FFF2-40B4-BE49-F238E27FC236}">
              <a16:creationId xmlns="" xmlns:a16="http://schemas.microsoft.com/office/drawing/2014/main" id="{00000000-0008-0000-0500-000013000000}"/>
            </a:ext>
          </a:extLst>
        </xdr:cNvPr>
        <xdr:cNvSpPr txBox="1">
          <a:spLocks noChangeArrowheads="1"/>
        </xdr:cNvSpPr>
      </xdr:nvSpPr>
      <xdr:spPr bwMode="auto">
        <a:xfrm>
          <a:off x="1285875" y="28555950"/>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195105"/>
    <xdr:sp macro="" textlink="">
      <xdr:nvSpPr>
        <xdr:cNvPr id="20" name="Text Box 7">
          <a:extLst>
            <a:ext uri="{FF2B5EF4-FFF2-40B4-BE49-F238E27FC236}">
              <a16:creationId xmlns="" xmlns:a16="http://schemas.microsoft.com/office/drawing/2014/main" id="{00000000-0008-0000-0500-000014000000}"/>
            </a:ext>
          </a:extLst>
        </xdr:cNvPr>
        <xdr:cNvSpPr txBox="1">
          <a:spLocks noChangeArrowheads="1"/>
        </xdr:cNvSpPr>
      </xdr:nvSpPr>
      <xdr:spPr bwMode="auto">
        <a:xfrm>
          <a:off x="1285875" y="28555950"/>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195105"/>
    <xdr:sp macro="" textlink="">
      <xdr:nvSpPr>
        <xdr:cNvPr id="21" name="Text Box 8">
          <a:extLst>
            <a:ext uri="{FF2B5EF4-FFF2-40B4-BE49-F238E27FC236}">
              <a16:creationId xmlns="" xmlns:a16="http://schemas.microsoft.com/office/drawing/2014/main" id="{00000000-0008-0000-0500-000015000000}"/>
            </a:ext>
          </a:extLst>
        </xdr:cNvPr>
        <xdr:cNvSpPr txBox="1">
          <a:spLocks noChangeArrowheads="1"/>
        </xdr:cNvSpPr>
      </xdr:nvSpPr>
      <xdr:spPr bwMode="auto">
        <a:xfrm>
          <a:off x="1285875" y="28555950"/>
          <a:ext cx="76200" cy="19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5106"/>
    <xdr:sp macro="" textlink="">
      <xdr:nvSpPr>
        <xdr:cNvPr id="22" name="Text Box 3">
          <a:extLst>
            <a:ext uri="{FF2B5EF4-FFF2-40B4-BE49-F238E27FC236}">
              <a16:creationId xmlns="" xmlns:a16="http://schemas.microsoft.com/office/drawing/2014/main" id="{00000000-0008-0000-0500-000016000000}"/>
            </a:ext>
          </a:extLst>
        </xdr:cNvPr>
        <xdr:cNvSpPr txBox="1">
          <a:spLocks noChangeArrowheads="1"/>
        </xdr:cNvSpPr>
      </xdr:nvSpPr>
      <xdr:spPr bwMode="auto">
        <a:xfrm>
          <a:off x="1285875" y="23000017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5106"/>
    <xdr:sp macro="" textlink="">
      <xdr:nvSpPr>
        <xdr:cNvPr id="23" name="Text Box 5">
          <a:extLst>
            <a:ext uri="{FF2B5EF4-FFF2-40B4-BE49-F238E27FC236}">
              <a16:creationId xmlns="" xmlns:a16="http://schemas.microsoft.com/office/drawing/2014/main" id="{00000000-0008-0000-0500-000017000000}"/>
            </a:ext>
          </a:extLst>
        </xdr:cNvPr>
        <xdr:cNvSpPr txBox="1">
          <a:spLocks noChangeArrowheads="1"/>
        </xdr:cNvSpPr>
      </xdr:nvSpPr>
      <xdr:spPr bwMode="auto">
        <a:xfrm>
          <a:off x="1285875" y="23000017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5106"/>
    <xdr:sp macro="" textlink="">
      <xdr:nvSpPr>
        <xdr:cNvPr id="24" name="Text Box 6">
          <a:extLst>
            <a:ext uri="{FF2B5EF4-FFF2-40B4-BE49-F238E27FC236}">
              <a16:creationId xmlns="" xmlns:a16="http://schemas.microsoft.com/office/drawing/2014/main" id="{00000000-0008-0000-0500-000018000000}"/>
            </a:ext>
          </a:extLst>
        </xdr:cNvPr>
        <xdr:cNvSpPr txBox="1">
          <a:spLocks noChangeArrowheads="1"/>
        </xdr:cNvSpPr>
      </xdr:nvSpPr>
      <xdr:spPr bwMode="auto">
        <a:xfrm>
          <a:off x="1285875" y="23000017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5106"/>
    <xdr:sp macro="" textlink="">
      <xdr:nvSpPr>
        <xdr:cNvPr id="25" name="Text Box 7">
          <a:extLst>
            <a:ext uri="{FF2B5EF4-FFF2-40B4-BE49-F238E27FC236}">
              <a16:creationId xmlns="" xmlns:a16="http://schemas.microsoft.com/office/drawing/2014/main" id="{00000000-0008-0000-0500-000019000000}"/>
            </a:ext>
          </a:extLst>
        </xdr:cNvPr>
        <xdr:cNvSpPr txBox="1">
          <a:spLocks noChangeArrowheads="1"/>
        </xdr:cNvSpPr>
      </xdr:nvSpPr>
      <xdr:spPr bwMode="auto">
        <a:xfrm>
          <a:off x="1285875" y="23000017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5106"/>
    <xdr:sp macro="" textlink="">
      <xdr:nvSpPr>
        <xdr:cNvPr id="26" name="Text Box 8">
          <a:extLst>
            <a:ext uri="{FF2B5EF4-FFF2-40B4-BE49-F238E27FC236}">
              <a16:creationId xmlns="" xmlns:a16="http://schemas.microsoft.com/office/drawing/2014/main" id="{00000000-0008-0000-0500-00001A000000}"/>
            </a:ext>
          </a:extLst>
        </xdr:cNvPr>
        <xdr:cNvSpPr txBox="1">
          <a:spLocks noChangeArrowheads="1"/>
        </xdr:cNvSpPr>
      </xdr:nvSpPr>
      <xdr:spPr bwMode="auto">
        <a:xfrm>
          <a:off x="1285875" y="23000017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27" name="Text Box 3">
          <a:extLst>
            <a:ext uri="{FF2B5EF4-FFF2-40B4-BE49-F238E27FC236}">
              <a16:creationId xmlns="" xmlns:a16="http://schemas.microsoft.com/office/drawing/2014/main" id="{00000000-0008-0000-0500-00001B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28" name="Text Box 5">
          <a:extLst>
            <a:ext uri="{FF2B5EF4-FFF2-40B4-BE49-F238E27FC236}">
              <a16:creationId xmlns="" xmlns:a16="http://schemas.microsoft.com/office/drawing/2014/main" id="{00000000-0008-0000-0500-00001C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29" name="Text Box 6">
          <a:extLst>
            <a:ext uri="{FF2B5EF4-FFF2-40B4-BE49-F238E27FC236}">
              <a16:creationId xmlns="" xmlns:a16="http://schemas.microsoft.com/office/drawing/2014/main" id="{00000000-0008-0000-0500-00001D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30" name="Text Box 7">
          <a:extLst>
            <a:ext uri="{FF2B5EF4-FFF2-40B4-BE49-F238E27FC236}">
              <a16:creationId xmlns="" xmlns:a16="http://schemas.microsoft.com/office/drawing/2014/main" id="{00000000-0008-0000-0500-00001E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31" name="Text Box 8">
          <a:extLst>
            <a:ext uri="{FF2B5EF4-FFF2-40B4-BE49-F238E27FC236}">
              <a16:creationId xmlns="" xmlns:a16="http://schemas.microsoft.com/office/drawing/2014/main" id="{00000000-0008-0000-0500-00001F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32" name="Text Box 3">
          <a:extLst>
            <a:ext uri="{FF2B5EF4-FFF2-40B4-BE49-F238E27FC236}">
              <a16:creationId xmlns="" xmlns:a16="http://schemas.microsoft.com/office/drawing/2014/main" id="{00000000-0008-0000-0500-000020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33" name="Text Box 5">
          <a:extLst>
            <a:ext uri="{FF2B5EF4-FFF2-40B4-BE49-F238E27FC236}">
              <a16:creationId xmlns="" xmlns:a16="http://schemas.microsoft.com/office/drawing/2014/main" id="{00000000-0008-0000-0500-000021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34" name="Text Box 6">
          <a:extLst>
            <a:ext uri="{FF2B5EF4-FFF2-40B4-BE49-F238E27FC236}">
              <a16:creationId xmlns="" xmlns:a16="http://schemas.microsoft.com/office/drawing/2014/main" id="{00000000-0008-0000-0500-000022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35" name="Text Box 7">
          <a:extLst>
            <a:ext uri="{FF2B5EF4-FFF2-40B4-BE49-F238E27FC236}">
              <a16:creationId xmlns="" xmlns:a16="http://schemas.microsoft.com/office/drawing/2014/main" id="{00000000-0008-0000-0500-000023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406</xdr:row>
      <xdr:rowOff>0</xdr:rowOff>
    </xdr:from>
    <xdr:ext cx="76200" cy="195106"/>
    <xdr:sp macro="" textlink="">
      <xdr:nvSpPr>
        <xdr:cNvPr id="36" name="Text Box 8">
          <a:extLst>
            <a:ext uri="{FF2B5EF4-FFF2-40B4-BE49-F238E27FC236}">
              <a16:creationId xmlns="" xmlns:a16="http://schemas.microsoft.com/office/drawing/2014/main" id="{00000000-0008-0000-0500-000024000000}"/>
            </a:ext>
          </a:extLst>
        </xdr:cNvPr>
        <xdr:cNvSpPr txBox="1">
          <a:spLocks noChangeArrowheads="1"/>
        </xdr:cNvSpPr>
      </xdr:nvSpPr>
      <xdr:spPr bwMode="auto">
        <a:xfrm>
          <a:off x="1285875" y="230809800"/>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195106"/>
    <xdr:sp macro="" textlink="">
      <xdr:nvSpPr>
        <xdr:cNvPr id="37" name="Text Box 5">
          <a:extLst>
            <a:ext uri="{FF2B5EF4-FFF2-40B4-BE49-F238E27FC236}">
              <a16:creationId xmlns="" xmlns:a16="http://schemas.microsoft.com/office/drawing/2014/main" id="{00000000-0008-0000-0500-000025000000}"/>
            </a:ext>
          </a:extLst>
        </xdr:cNvPr>
        <xdr:cNvSpPr txBox="1">
          <a:spLocks noChangeArrowheads="1"/>
        </xdr:cNvSpPr>
      </xdr:nvSpPr>
      <xdr:spPr bwMode="auto">
        <a:xfrm>
          <a:off x="1285875" y="2801302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176056"/>
    <xdr:sp macro="" textlink="">
      <xdr:nvSpPr>
        <xdr:cNvPr id="38" name="Text Box 6">
          <a:extLst>
            <a:ext uri="{FF2B5EF4-FFF2-40B4-BE49-F238E27FC236}">
              <a16:creationId xmlns="" xmlns:a16="http://schemas.microsoft.com/office/drawing/2014/main" id="{00000000-0008-0000-0500-000026000000}"/>
            </a:ext>
          </a:extLst>
        </xdr:cNvPr>
        <xdr:cNvSpPr txBox="1">
          <a:spLocks noChangeArrowheads="1"/>
        </xdr:cNvSpPr>
      </xdr:nvSpPr>
      <xdr:spPr bwMode="auto">
        <a:xfrm>
          <a:off x="1285875" y="28013025"/>
          <a:ext cx="76200" cy="176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4156"/>
    <xdr:sp macro="" textlink="">
      <xdr:nvSpPr>
        <xdr:cNvPr id="39" name="Text Box 7">
          <a:extLst>
            <a:ext uri="{FF2B5EF4-FFF2-40B4-BE49-F238E27FC236}">
              <a16:creationId xmlns="" xmlns:a16="http://schemas.microsoft.com/office/drawing/2014/main" id="{00000000-0008-0000-0500-000027000000}"/>
            </a:ext>
          </a:extLst>
        </xdr:cNvPr>
        <xdr:cNvSpPr txBox="1">
          <a:spLocks noChangeArrowheads="1"/>
        </xdr:cNvSpPr>
      </xdr:nvSpPr>
      <xdr:spPr bwMode="auto">
        <a:xfrm>
          <a:off x="1285875" y="28013025"/>
          <a:ext cx="76200" cy="21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4156"/>
    <xdr:sp macro="" textlink="">
      <xdr:nvSpPr>
        <xdr:cNvPr id="40" name="Text Box 7">
          <a:extLst>
            <a:ext uri="{FF2B5EF4-FFF2-40B4-BE49-F238E27FC236}">
              <a16:creationId xmlns="" xmlns:a16="http://schemas.microsoft.com/office/drawing/2014/main" id="{00000000-0008-0000-0500-000028000000}"/>
            </a:ext>
          </a:extLst>
        </xdr:cNvPr>
        <xdr:cNvSpPr txBox="1">
          <a:spLocks noChangeArrowheads="1"/>
        </xdr:cNvSpPr>
      </xdr:nvSpPr>
      <xdr:spPr bwMode="auto">
        <a:xfrm>
          <a:off x="1285875" y="28013025"/>
          <a:ext cx="76200" cy="21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195106"/>
    <xdr:sp macro="" textlink="">
      <xdr:nvSpPr>
        <xdr:cNvPr id="41" name="Text Box 9">
          <a:extLst>
            <a:ext uri="{FF2B5EF4-FFF2-40B4-BE49-F238E27FC236}">
              <a16:creationId xmlns="" xmlns:a16="http://schemas.microsoft.com/office/drawing/2014/main" id="{00000000-0008-0000-0500-000029000000}"/>
            </a:ext>
          </a:extLst>
        </xdr:cNvPr>
        <xdr:cNvSpPr txBox="1">
          <a:spLocks noChangeArrowheads="1"/>
        </xdr:cNvSpPr>
      </xdr:nvSpPr>
      <xdr:spPr bwMode="auto">
        <a:xfrm>
          <a:off x="1285875" y="2801302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42" name="Text Box 6">
          <a:extLst>
            <a:ext uri="{FF2B5EF4-FFF2-40B4-BE49-F238E27FC236}">
              <a16:creationId xmlns="" xmlns:a16="http://schemas.microsoft.com/office/drawing/2014/main" id="{00000000-0008-0000-0500-00002A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43" name="Text Box 6">
          <a:extLst>
            <a:ext uri="{FF2B5EF4-FFF2-40B4-BE49-F238E27FC236}">
              <a16:creationId xmlns="" xmlns:a16="http://schemas.microsoft.com/office/drawing/2014/main" id="{00000000-0008-0000-0500-00002B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44" name="Text Box 5">
          <a:extLst>
            <a:ext uri="{FF2B5EF4-FFF2-40B4-BE49-F238E27FC236}">
              <a16:creationId xmlns="" xmlns:a16="http://schemas.microsoft.com/office/drawing/2014/main" id="{00000000-0008-0000-0500-00002C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45" name="Text Box 7">
          <a:extLst>
            <a:ext uri="{FF2B5EF4-FFF2-40B4-BE49-F238E27FC236}">
              <a16:creationId xmlns="" xmlns:a16="http://schemas.microsoft.com/office/drawing/2014/main" id="{00000000-0008-0000-0500-00002D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46" name="Text Box 6">
          <a:extLst>
            <a:ext uri="{FF2B5EF4-FFF2-40B4-BE49-F238E27FC236}">
              <a16:creationId xmlns="" xmlns:a16="http://schemas.microsoft.com/office/drawing/2014/main" id="{00000000-0008-0000-0500-00002E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47" name="Text Box 7">
          <a:extLst>
            <a:ext uri="{FF2B5EF4-FFF2-40B4-BE49-F238E27FC236}">
              <a16:creationId xmlns="" xmlns:a16="http://schemas.microsoft.com/office/drawing/2014/main" id="{00000000-0008-0000-0500-00002F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48" name="Text Box 6">
          <a:extLst>
            <a:ext uri="{FF2B5EF4-FFF2-40B4-BE49-F238E27FC236}">
              <a16:creationId xmlns="" xmlns:a16="http://schemas.microsoft.com/office/drawing/2014/main" id="{00000000-0008-0000-0500-000030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49" name="Text Box 5">
          <a:extLst>
            <a:ext uri="{FF2B5EF4-FFF2-40B4-BE49-F238E27FC236}">
              <a16:creationId xmlns="" xmlns:a16="http://schemas.microsoft.com/office/drawing/2014/main" id="{00000000-0008-0000-0500-000031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50" name="Text Box 7">
          <a:extLst>
            <a:ext uri="{FF2B5EF4-FFF2-40B4-BE49-F238E27FC236}">
              <a16:creationId xmlns="" xmlns:a16="http://schemas.microsoft.com/office/drawing/2014/main" id="{00000000-0008-0000-0500-000032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51" name="Text Box 6">
          <a:extLst>
            <a:ext uri="{FF2B5EF4-FFF2-40B4-BE49-F238E27FC236}">
              <a16:creationId xmlns="" xmlns:a16="http://schemas.microsoft.com/office/drawing/2014/main" id="{00000000-0008-0000-0500-000033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52" name="Text Box 7">
          <a:extLst>
            <a:ext uri="{FF2B5EF4-FFF2-40B4-BE49-F238E27FC236}">
              <a16:creationId xmlns="" xmlns:a16="http://schemas.microsoft.com/office/drawing/2014/main" id="{00000000-0008-0000-0500-000034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53" name="Text Box 6">
          <a:extLst>
            <a:ext uri="{FF2B5EF4-FFF2-40B4-BE49-F238E27FC236}">
              <a16:creationId xmlns="" xmlns:a16="http://schemas.microsoft.com/office/drawing/2014/main" id="{00000000-0008-0000-0500-000035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54" name="Text Box 7">
          <a:extLst>
            <a:ext uri="{FF2B5EF4-FFF2-40B4-BE49-F238E27FC236}">
              <a16:creationId xmlns="" xmlns:a16="http://schemas.microsoft.com/office/drawing/2014/main" id="{00000000-0008-0000-0500-000036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55" name="Text Box 6">
          <a:extLst>
            <a:ext uri="{FF2B5EF4-FFF2-40B4-BE49-F238E27FC236}">
              <a16:creationId xmlns="" xmlns:a16="http://schemas.microsoft.com/office/drawing/2014/main" id="{00000000-0008-0000-0500-000037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56" name="Text Box 5">
          <a:extLst>
            <a:ext uri="{FF2B5EF4-FFF2-40B4-BE49-F238E27FC236}">
              <a16:creationId xmlns="" xmlns:a16="http://schemas.microsoft.com/office/drawing/2014/main" id="{00000000-0008-0000-0500-000038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57" name="Text Box 7">
          <a:extLst>
            <a:ext uri="{FF2B5EF4-FFF2-40B4-BE49-F238E27FC236}">
              <a16:creationId xmlns="" xmlns:a16="http://schemas.microsoft.com/office/drawing/2014/main" id="{00000000-0008-0000-0500-000039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58" name="Text Box 6">
          <a:extLst>
            <a:ext uri="{FF2B5EF4-FFF2-40B4-BE49-F238E27FC236}">
              <a16:creationId xmlns="" xmlns:a16="http://schemas.microsoft.com/office/drawing/2014/main" id="{00000000-0008-0000-0500-00003A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59" name="Text Box 7">
          <a:extLst>
            <a:ext uri="{FF2B5EF4-FFF2-40B4-BE49-F238E27FC236}">
              <a16:creationId xmlns="" xmlns:a16="http://schemas.microsoft.com/office/drawing/2014/main" id="{00000000-0008-0000-0500-00003B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60" name="Text Box 6">
          <a:extLst>
            <a:ext uri="{FF2B5EF4-FFF2-40B4-BE49-F238E27FC236}">
              <a16:creationId xmlns="" xmlns:a16="http://schemas.microsoft.com/office/drawing/2014/main" id="{00000000-0008-0000-0500-00003C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61" name="Text Box 7">
          <a:extLst>
            <a:ext uri="{FF2B5EF4-FFF2-40B4-BE49-F238E27FC236}">
              <a16:creationId xmlns="" xmlns:a16="http://schemas.microsoft.com/office/drawing/2014/main" id="{00000000-0008-0000-0500-00003D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62" name="Text Box 6">
          <a:extLst>
            <a:ext uri="{FF2B5EF4-FFF2-40B4-BE49-F238E27FC236}">
              <a16:creationId xmlns="" xmlns:a16="http://schemas.microsoft.com/office/drawing/2014/main" id="{00000000-0008-0000-0500-00003E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63" name="Text Box 7">
          <a:extLst>
            <a:ext uri="{FF2B5EF4-FFF2-40B4-BE49-F238E27FC236}">
              <a16:creationId xmlns="" xmlns:a16="http://schemas.microsoft.com/office/drawing/2014/main" id="{00000000-0008-0000-0500-00003F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64" name="Text Box 6">
          <a:extLst>
            <a:ext uri="{FF2B5EF4-FFF2-40B4-BE49-F238E27FC236}">
              <a16:creationId xmlns="" xmlns:a16="http://schemas.microsoft.com/office/drawing/2014/main" id="{00000000-0008-0000-0500-000040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65" name="Text Box 5">
          <a:extLst>
            <a:ext uri="{FF2B5EF4-FFF2-40B4-BE49-F238E27FC236}">
              <a16:creationId xmlns="" xmlns:a16="http://schemas.microsoft.com/office/drawing/2014/main" id="{00000000-0008-0000-0500-000041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66" name="Text Box 7">
          <a:extLst>
            <a:ext uri="{FF2B5EF4-FFF2-40B4-BE49-F238E27FC236}">
              <a16:creationId xmlns="" xmlns:a16="http://schemas.microsoft.com/office/drawing/2014/main" id="{00000000-0008-0000-0500-000042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67" name="Text Box 6">
          <a:extLst>
            <a:ext uri="{FF2B5EF4-FFF2-40B4-BE49-F238E27FC236}">
              <a16:creationId xmlns="" xmlns:a16="http://schemas.microsoft.com/office/drawing/2014/main" id="{00000000-0008-0000-0500-000043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68" name="Text Box 7">
          <a:extLst>
            <a:ext uri="{FF2B5EF4-FFF2-40B4-BE49-F238E27FC236}">
              <a16:creationId xmlns="" xmlns:a16="http://schemas.microsoft.com/office/drawing/2014/main" id="{00000000-0008-0000-0500-000044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69" name="Text Box 6">
          <a:extLst>
            <a:ext uri="{FF2B5EF4-FFF2-40B4-BE49-F238E27FC236}">
              <a16:creationId xmlns="" xmlns:a16="http://schemas.microsoft.com/office/drawing/2014/main" id="{00000000-0008-0000-0500-000045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70" name="Text Box 7">
          <a:extLst>
            <a:ext uri="{FF2B5EF4-FFF2-40B4-BE49-F238E27FC236}">
              <a16:creationId xmlns="" xmlns:a16="http://schemas.microsoft.com/office/drawing/2014/main" id="{00000000-0008-0000-0500-000046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71" name="Text Box 6">
          <a:extLst>
            <a:ext uri="{FF2B5EF4-FFF2-40B4-BE49-F238E27FC236}">
              <a16:creationId xmlns="" xmlns:a16="http://schemas.microsoft.com/office/drawing/2014/main" id="{00000000-0008-0000-0500-000047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72" name="Text Box 7">
          <a:extLst>
            <a:ext uri="{FF2B5EF4-FFF2-40B4-BE49-F238E27FC236}">
              <a16:creationId xmlns="" xmlns:a16="http://schemas.microsoft.com/office/drawing/2014/main" id="{00000000-0008-0000-0500-000048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73" name="Text Box 6">
          <a:extLst>
            <a:ext uri="{FF2B5EF4-FFF2-40B4-BE49-F238E27FC236}">
              <a16:creationId xmlns="" xmlns:a16="http://schemas.microsoft.com/office/drawing/2014/main" id="{00000000-0008-0000-0500-000049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74" name="Text Box 7">
          <a:extLst>
            <a:ext uri="{FF2B5EF4-FFF2-40B4-BE49-F238E27FC236}">
              <a16:creationId xmlns="" xmlns:a16="http://schemas.microsoft.com/office/drawing/2014/main" id="{00000000-0008-0000-0500-00004A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75" name="Text Box 6">
          <a:extLst>
            <a:ext uri="{FF2B5EF4-FFF2-40B4-BE49-F238E27FC236}">
              <a16:creationId xmlns="" xmlns:a16="http://schemas.microsoft.com/office/drawing/2014/main" id="{00000000-0008-0000-0500-00004B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76" name="Text Box 5">
          <a:extLst>
            <a:ext uri="{FF2B5EF4-FFF2-40B4-BE49-F238E27FC236}">
              <a16:creationId xmlns="" xmlns:a16="http://schemas.microsoft.com/office/drawing/2014/main" id="{00000000-0008-0000-0500-00004C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77" name="Text Box 7">
          <a:extLst>
            <a:ext uri="{FF2B5EF4-FFF2-40B4-BE49-F238E27FC236}">
              <a16:creationId xmlns="" xmlns:a16="http://schemas.microsoft.com/office/drawing/2014/main" id="{00000000-0008-0000-0500-00004D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78" name="Text Box 6">
          <a:extLst>
            <a:ext uri="{FF2B5EF4-FFF2-40B4-BE49-F238E27FC236}">
              <a16:creationId xmlns="" xmlns:a16="http://schemas.microsoft.com/office/drawing/2014/main" id="{00000000-0008-0000-0500-00004E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79" name="Text Box 7">
          <a:extLst>
            <a:ext uri="{FF2B5EF4-FFF2-40B4-BE49-F238E27FC236}">
              <a16:creationId xmlns="" xmlns:a16="http://schemas.microsoft.com/office/drawing/2014/main" id="{00000000-0008-0000-0500-00004F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80" name="Text Box 6">
          <a:extLst>
            <a:ext uri="{FF2B5EF4-FFF2-40B4-BE49-F238E27FC236}">
              <a16:creationId xmlns="" xmlns:a16="http://schemas.microsoft.com/office/drawing/2014/main" id="{00000000-0008-0000-0500-000050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81" name="Text Box 7">
          <a:extLst>
            <a:ext uri="{FF2B5EF4-FFF2-40B4-BE49-F238E27FC236}">
              <a16:creationId xmlns="" xmlns:a16="http://schemas.microsoft.com/office/drawing/2014/main" id="{00000000-0008-0000-0500-000051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82" name="Text Box 6">
          <a:extLst>
            <a:ext uri="{FF2B5EF4-FFF2-40B4-BE49-F238E27FC236}">
              <a16:creationId xmlns="" xmlns:a16="http://schemas.microsoft.com/office/drawing/2014/main" id="{00000000-0008-0000-0500-000052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83" name="Text Box 7">
          <a:extLst>
            <a:ext uri="{FF2B5EF4-FFF2-40B4-BE49-F238E27FC236}">
              <a16:creationId xmlns="" xmlns:a16="http://schemas.microsoft.com/office/drawing/2014/main" id="{00000000-0008-0000-0500-000053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84" name="Text Box 6">
          <a:extLst>
            <a:ext uri="{FF2B5EF4-FFF2-40B4-BE49-F238E27FC236}">
              <a16:creationId xmlns="" xmlns:a16="http://schemas.microsoft.com/office/drawing/2014/main" id="{00000000-0008-0000-0500-000054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85" name="Text Box 7">
          <a:extLst>
            <a:ext uri="{FF2B5EF4-FFF2-40B4-BE49-F238E27FC236}">
              <a16:creationId xmlns="" xmlns:a16="http://schemas.microsoft.com/office/drawing/2014/main" id="{00000000-0008-0000-0500-000055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86" name="Text Box 6">
          <a:extLst>
            <a:ext uri="{FF2B5EF4-FFF2-40B4-BE49-F238E27FC236}">
              <a16:creationId xmlns="" xmlns:a16="http://schemas.microsoft.com/office/drawing/2014/main" id="{00000000-0008-0000-0500-000056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87" name="Text Box 7">
          <a:extLst>
            <a:ext uri="{FF2B5EF4-FFF2-40B4-BE49-F238E27FC236}">
              <a16:creationId xmlns="" xmlns:a16="http://schemas.microsoft.com/office/drawing/2014/main" id="{00000000-0008-0000-0500-000057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88" name="Text Box 6">
          <a:extLst>
            <a:ext uri="{FF2B5EF4-FFF2-40B4-BE49-F238E27FC236}">
              <a16:creationId xmlns="" xmlns:a16="http://schemas.microsoft.com/office/drawing/2014/main" id="{00000000-0008-0000-0500-000058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89" name="Text Box 5">
          <a:extLst>
            <a:ext uri="{FF2B5EF4-FFF2-40B4-BE49-F238E27FC236}">
              <a16:creationId xmlns="" xmlns:a16="http://schemas.microsoft.com/office/drawing/2014/main" id="{00000000-0008-0000-0500-000059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90" name="Text Box 7">
          <a:extLst>
            <a:ext uri="{FF2B5EF4-FFF2-40B4-BE49-F238E27FC236}">
              <a16:creationId xmlns="" xmlns:a16="http://schemas.microsoft.com/office/drawing/2014/main" id="{00000000-0008-0000-0500-00005A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91" name="Text Box 6">
          <a:extLst>
            <a:ext uri="{FF2B5EF4-FFF2-40B4-BE49-F238E27FC236}">
              <a16:creationId xmlns="" xmlns:a16="http://schemas.microsoft.com/office/drawing/2014/main" id="{00000000-0008-0000-0500-00005B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92" name="Text Box 7">
          <a:extLst>
            <a:ext uri="{FF2B5EF4-FFF2-40B4-BE49-F238E27FC236}">
              <a16:creationId xmlns="" xmlns:a16="http://schemas.microsoft.com/office/drawing/2014/main" id="{00000000-0008-0000-0500-00005C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93" name="Text Box 6">
          <a:extLst>
            <a:ext uri="{FF2B5EF4-FFF2-40B4-BE49-F238E27FC236}">
              <a16:creationId xmlns="" xmlns:a16="http://schemas.microsoft.com/office/drawing/2014/main" id="{00000000-0008-0000-0500-00005D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94" name="Text Box 7">
          <a:extLst>
            <a:ext uri="{FF2B5EF4-FFF2-40B4-BE49-F238E27FC236}">
              <a16:creationId xmlns="" xmlns:a16="http://schemas.microsoft.com/office/drawing/2014/main" id="{00000000-0008-0000-0500-00005E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95" name="Text Box 6">
          <a:extLst>
            <a:ext uri="{FF2B5EF4-FFF2-40B4-BE49-F238E27FC236}">
              <a16:creationId xmlns="" xmlns:a16="http://schemas.microsoft.com/office/drawing/2014/main" id="{00000000-0008-0000-0500-00005F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96" name="Text Box 7">
          <a:extLst>
            <a:ext uri="{FF2B5EF4-FFF2-40B4-BE49-F238E27FC236}">
              <a16:creationId xmlns="" xmlns:a16="http://schemas.microsoft.com/office/drawing/2014/main" id="{00000000-0008-0000-0500-000060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97" name="Text Box 6">
          <a:extLst>
            <a:ext uri="{FF2B5EF4-FFF2-40B4-BE49-F238E27FC236}">
              <a16:creationId xmlns="" xmlns:a16="http://schemas.microsoft.com/office/drawing/2014/main" id="{00000000-0008-0000-0500-000061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98" name="Text Box 7">
          <a:extLst>
            <a:ext uri="{FF2B5EF4-FFF2-40B4-BE49-F238E27FC236}">
              <a16:creationId xmlns="" xmlns:a16="http://schemas.microsoft.com/office/drawing/2014/main" id="{00000000-0008-0000-0500-000062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99" name="Text Box 6">
          <a:extLst>
            <a:ext uri="{FF2B5EF4-FFF2-40B4-BE49-F238E27FC236}">
              <a16:creationId xmlns="" xmlns:a16="http://schemas.microsoft.com/office/drawing/2014/main" id="{00000000-0008-0000-0500-000063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100" name="Text Box 7">
          <a:extLst>
            <a:ext uri="{FF2B5EF4-FFF2-40B4-BE49-F238E27FC236}">
              <a16:creationId xmlns="" xmlns:a16="http://schemas.microsoft.com/office/drawing/2014/main" id="{00000000-0008-0000-0500-000064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101" name="Text Box 6">
          <a:extLst>
            <a:ext uri="{FF2B5EF4-FFF2-40B4-BE49-F238E27FC236}">
              <a16:creationId xmlns="" xmlns:a16="http://schemas.microsoft.com/office/drawing/2014/main" id="{00000000-0008-0000-0500-000065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102" name="Text Box 5">
          <a:extLst>
            <a:ext uri="{FF2B5EF4-FFF2-40B4-BE49-F238E27FC236}">
              <a16:creationId xmlns="" xmlns:a16="http://schemas.microsoft.com/office/drawing/2014/main" id="{00000000-0008-0000-0500-000066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103" name="Text Box 7">
          <a:extLst>
            <a:ext uri="{FF2B5EF4-FFF2-40B4-BE49-F238E27FC236}">
              <a16:creationId xmlns="" xmlns:a16="http://schemas.microsoft.com/office/drawing/2014/main" id="{00000000-0008-0000-0500-000067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104" name="Text Box 6">
          <a:extLst>
            <a:ext uri="{FF2B5EF4-FFF2-40B4-BE49-F238E27FC236}">
              <a16:creationId xmlns="" xmlns:a16="http://schemas.microsoft.com/office/drawing/2014/main" id="{00000000-0008-0000-0500-000068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105" name="Text Box 7">
          <a:extLst>
            <a:ext uri="{FF2B5EF4-FFF2-40B4-BE49-F238E27FC236}">
              <a16:creationId xmlns="" xmlns:a16="http://schemas.microsoft.com/office/drawing/2014/main" id="{00000000-0008-0000-0500-000069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106" name="Text Box 6">
          <a:extLst>
            <a:ext uri="{FF2B5EF4-FFF2-40B4-BE49-F238E27FC236}">
              <a16:creationId xmlns="" xmlns:a16="http://schemas.microsoft.com/office/drawing/2014/main" id="{00000000-0008-0000-0500-00006A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107" name="Text Box 7">
          <a:extLst>
            <a:ext uri="{FF2B5EF4-FFF2-40B4-BE49-F238E27FC236}">
              <a16:creationId xmlns="" xmlns:a16="http://schemas.microsoft.com/office/drawing/2014/main" id="{00000000-0008-0000-0500-00006B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108" name="Text Box 6">
          <a:extLst>
            <a:ext uri="{FF2B5EF4-FFF2-40B4-BE49-F238E27FC236}">
              <a16:creationId xmlns="" xmlns:a16="http://schemas.microsoft.com/office/drawing/2014/main" id="{00000000-0008-0000-0500-00006C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109" name="Text Box 7">
          <a:extLst>
            <a:ext uri="{FF2B5EF4-FFF2-40B4-BE49-F238E27FC236}">
              <a16:creationId xmlns="" xmlns:a16="http://schemas.microsoft.com/office/drawing/2014/main" id="{00000000-0008-0000-0500-00006D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110" name="Text Box 6">
          <a:extLst>
            <a:ext uri="{FF2B5EF4-FFF2-40B4-BE49-F238E27FC236}">
              <a16:creationId xmlns="" xmlns:a16="http://schemas.microsoft.com/office/drawing/2014/main" id="{00000000-0008-0000-0500-00006E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111" name="Text Box 7">
          <a:extLst>
            <a:ext uri="{FF2B5EF4-FFF2-40B4-BE49-F238E27FC236}">
              <a16:creationId xmlns="" xmlns:a16="http://schemas.microsoft.com/office/drawing/2014/main" id="{00000000-0008-0000-0500-00006F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112" name="Text Box 6">
          <a:extLst>
            <a:ext uri="{FF2B5EF4-FFF2-40B4-BE49-F238E27FC236}">
              <a16:creationId xmlns="" xmlns:a16="http://schemas.microsoft.com/office/drawing/2014/main" id="{00000000-0008-0000-0500-000070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113" name="Text Box 7">
          <a:extLst>
            <a:ext uri="{FF2B5EF4-FFF2-40B4-BE49-F238E27FC236}">
              <a16:creationId xmlns="" xmlns:a16="http://schemas.microsoft.com/office/drawing/2014/main" id="{00000000-0008-0000-0500-000071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114" name="Text Box 6">
          <a:extLst>
            <a:ext uri="{FF2B5EF4-FFF2-40B4-BE49-F238E27FC236}">
              <a16:creationId xmlns="" xmlns:a16="http://schemas.microsoft.com/office/drawing/2014/main" id="{00000000-0008-0000-0500-000072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115" name="Text Box 5">
          <a:extLst>
            <a:ext uri="{FF2B5EF4-FFF2-40B4-BE49-F238E27FC236}">
              <a16:creationId xmlns="" xmlns:a16="http://schemas.microsoft.com/office/drawing/2014/main" id="{00000000-0008-0000-0500-000073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195106"/>
    <xdr:sp macro="" textlink="">
      <xdr:nvSpPr>
        <xdr:cNvPr id="116" name="Text Box 6">
          <a:extLst>
            <a:ext uri="{FF2B5EF4-FFF2-40B4-BE49-F238E27FC236}">
              <a16:creationId xmlns="" xmlns:a16="http://schemas.microsoft.com/office/drawing/2014/main" id="{00000000-0008-0000-0500-000074000000}"/>
            </a:ext>
          </a:extLst>
        </xdr:cNvPr>
        <xdr:cNvSpPr txBox="1">
          <a:spLocks noChangeArrowheads="1"/>
        </xdr:cNvSpPr>
      </xdr:nvSpPr>
      <xdr:spPr bwMode="auto">
        <a:xfrm>
          <a:off x="1285875" y="28013025"/>
          <a:ext cx="76200" cy="19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94</xdr:row>
      <xdr:rowOff>0</xdr:rowOff>
    </xdr:from>
    <xdr:ext cx="76200" cy="1354818"/>
    <xdr:sp macro="" textlink="">
      <xdr:nvSpPr>
        <xdr:cNvPr id="117" name="Text Box 6">
          <a:extLst>
            <a:ext uri="{FF2B5EF4-FFF2-40B4-BE49-F238E27FC236}">
              <a16:creationId xmlns="" xmlns:a16="http://schemas.microsoft.com/office/drawing/2014/main" id="{00000000-0008-0000-0500-000075000000}"/>
            </a:ext>
          </a:extLst>
        </xdr:cNvPr>
        <xdr:cNvSpPr txBox="1">
          <a:spLocks noChangeArrowheads="1"/>
        </xdr:cNvSpPr>
      </xdr:nvSpPr>
      <xdr:spPr bwMode="auto">
        <a:xfrm>
          <a:off x="1308735" y="28013025"/>
          <a:ext cx="76200" cy="1354818"/>
        </a:xfrm>
        <a:prstGeom prst="rect">
          <a:avLst/>
        </a:prstGeom>
        <a:noFill/>
        <a:ln w="9525">
          <a:noFill/>
          <a:miter lim="800000"/>
          <a:headEnd/>
          <a:tailEnd/>
        </a:ln>
      </xdr:spPr>
    </xdr:sp>
    <xdr:clientData/>
  </xdr:oneCellAnchor>
  <xdr:oneCellAnchor>
    <xdr:from>
      <xdr:col>2</xdr:col>
      <xdr:colOff>838200</xdr:colOff>
      <xdr:row>94</xdr:row>
      <xdr:rowOff>0</xdr:rowOff>
    </xdr:from>
    <xdr:ext cx="76200" cy="200025"/>
    <xdr:sp macro="" textlink="">
      <xdr:nvSpPr>
        <xdr:cNvPr id="118" name="Text Box 6">
          <a:extLst>
            <a:ext uri="{FF2B5EF4-FFF2-40B4-BE49-F238E27FC236}">
              <a16:creationId xmlns="" xmlns:a16="http://schemas.microsoft.com/office/drawing/2014/main" id="{00000000-0008-0000-0500-000076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119" name="Text Box 6">
          <a:extLst>
            <a:ext uri="{FF2B5EF4-FFF2-40B4-BE49-F238E27FC236}">
              <a16:creationId xmlns="" xmlns:a16="http://schemas.microsoft.com/office/drawing/2014/main" id="{00000000-0008-0000-0500-000077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120" name="Text Box 6">
          <a:extLst>
            <a:ext uri="{FF2B5EF4-FFF2-40B4-BE49-F238E27FC236}">
              <a16:creationId xmlns="" xmlns:a16="http://schemas.microsoft.com/office/drawing/2014/main" id="{00000000-0008-0000-0500-000078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94</xdr:row>
      <xdr:rowOff>0</xdr:rowOff>
    </xdr:from>
    <xdr:ext cx="76200" cy="203835"/>
    <xdr:sp macro="" textlink="">
      <xdr:nvSpPr>
        <xdr:cNvPr id="121" name="Text Box 6">
          <a:extLst>
            <a:ext uri="{FF2B5EF4-FFF2-40B4-BE49-F238E27FC236}">
              <a16:creationId xmlns="" xmlns:a16="http://schemas.microsoft.com/office/drawing/2014/main" id="{00000000-0008-0000-0500-000079000000}"/>
            </a:ext>
          </a:extLst>
        </xdr:cNvPr>
        <xdr:cNvSpPr txBox="1">
          <a:spLocks noChangeArrowheads="1"/>
        </xdr:cNvSpPr>
      </xdr:nvSpPr>
      <xdr:spPr bwMode="auto">
        <a:xfrm>
          <a:off x="1308735" y="28013025"/>
          <a:ext cx="76200" cy="203835"/>
        </a:xfrm>
        <a:prstGeom prst="rect">
          <a:avLst/>
        </a:prstGeom>
        <a:noFill/>
        <a:ln w="9525">
          <a:noFill/>
          <a:miter lim="800000"/>
          <a:headEnd/>
          <a:tailEnd/>
        </a:ln>
      </xdr:spPr>
    </xdr:sp>
    <xdr:clientData/>
  </xdr:oneCellAnchor>
  <xdr:oneCellAnchor>
    <xdr:from>
      <xdr:col>2</xdr:col>
      <xdr:colOff>861060</xdr:colOff>
      <xdr:row>94</xdr:row>
      <xdr:rowOff>0</xdr:rowOff>
    </xdr:from>
    <xdr:ext cx="76200" cy="187325"/>
    <xdr:sp macro="" textlink="">
      <xdr:nvSpPr>
        <xdr:cNvPr id="122" name="Text Box 6">
          <a:extLst>
            <a:ext uri="{FF2B5EF4-FFF2-40B4-BE49-F238E27FC236}">
              <a16:creationId xmlns="" xmlns:a16="http://schemas.microsoft.com/office/drawing/2014/main" id="{00000000-0008-0000-0500-00007A000000}"/>
            </a:ext>
          </a:extLst>
        </xdr:cNvPr>
        <xdr:cNvSpPr txBox="1">
          <a:spLocks noChangeArrowheads="1"/>
        </xdr:cNvSpPr>
      </xdr:nvSpPr>
      <xdr:spPr bwMode="auto">
        <a:xfrm>
          <a:off x="1308735" y="28013025"/>
          <a:ext cx="76200" cy="187325"/>
        </a:xfrm>
        <a:prstGeom prst="rect">
          <a:avLst/>
        </a:prstGeom>
        <a:noFill/>
        <a:ln w="9525">
          <a:noFill/>
          <a:miter lim="800000"/>
          <a:headEnd/>
          <a:tailEnd/>
        </a:ln>
      </xdr:spPr>
    </xdr:sp>
    <xdr:clientData/>
  </xdr:oneCellAnchor>
  <xdr:oneCellAnchor>
    <xdr:from>
      <xdr:col>2</xdr:col>
      <xdr:colOff>838200</xdr:colOff>
      <xdr:row>401</xdr:row>
      <xdr:rowOff>0</xdr:rowOff>
    </xdr:from>
    <xdr:ext cx="76200" cy="157005"/>
    <xdr:sp macro="" textlink="">
      <xdr:nvSpPr>
        <xdr:cNvPr id="123" name="Text Box 3">
          <a:extLst>
            <a:ext uri="{FF2B5EF4-FFF2-40B4-BE49-F238E27FC236}">
              <a16:creationId xmlns="" xmlns:a16="http://schemas.microsoft.com/office/drawing/2014/main" id="{00000000-0008-0000-0500-00007B000000}"/>
            </a:ext>
          </a:extLst>
        </xdr:cNvPr>
        <xdr:cNvSpPr txBox="1">
          <a:spLocks noChangeArrowheads="1"/>
        </xdr:cNvSpPr>
      </xdr:nvSpPr>
      <xdr:spPr bwMode="auto">
        <a:xfrm>
          <a:off x="1285875" y="23000017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5"/>
    <xdr:sp macro="" textlink="">
      <xdr:nvSpPr>
        <xdr:cNvPr id="124" name="Text Box 5">
          <a:extLst>
            <a:ext uri="{FF2B5EF4-FFF2-40B4-BE49-F238E27FC236}">
              <a16:creationId xmlns="" xmlns:a16="http://schemas.microsoft.com/office/drawing/2014/main" id="{00000000-0008-0000-0500-00007C000000}"/>
            </a:ext>
          </a:extLst>
        </xdr:cNvPr>
        <xdr:cNvSpPr txBox="1">
          <a:spLocks noChangeArrowheads="1"/>
        </xdr:cNvSpPr>
      </xdr:nvSpPr>
      <xdr:spPr bwMode="auto">
        <a:xfrm>
          <a:off x="1285875" y="23000017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5"/>
    <xdr:sp macro="" textlink="">
      <xdr:nvSpPr>
        <xdr:cNvPr id="125" name="Text Box 6">
          <a:extLst>
            <a:ext uri="{FF2B5EF4-FFF2-40B4-BE49-F238E27FC236}">
              <a16:creationId xmlns="" xmlns:a16="http://schemas.microsoft.com/office/drawing/2014/main" id="{00000000-0008-0000-0500-00007D000000}"/>
            </a:ext>
          </a:extLst>
        </xdr:cNvPr>
        <xdr:cNvSpPr txBox="1">
          <a:spLocks noChangeArrowheads="1"/>
        </xdr:cNvSpPr>
      </xdr:nvSpPr>
      <xdr:spPr bwMode="auto">
        <a:xfrm>
          <a:off x="1285875" y="23000017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5"/>
    <xdr:sp macro="" textlink="">
      <xdr:nvSpPr>
        <xdr:cNvPr id="126" name="Text Box 7">
          <a:extLst>
            <a:ext uri="{FF2B5EF4-FFF2-40B4-BE49-F238E27FC236}">
              <a16:creationId xmlns="" xmlns:a16="http://schemas.microsoft.com/office/drawing/2014/main" id="{00000000-0008-0000-0500-00007E000000}"/>
            </a:ext>
          </a:extLst>
        </xdr:cNvPr>
        <xdr:cNvSpPr txBox="1">
          <a:spLocks noChangeArrowheads="1"/>
        </xdr:cNvSpPr>
      </xdr:nvSpPr>
      <xdr:spPr bwMode="auto">
        <a:xfrm>
          <a:off x="1285875" y="23000017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5"/>
    <xdr:sp macro="" textlink="">
      <xdr:nvSpPr>
        <xdr:cNvPr id="127" name="Text Box 8">
          <a:extLst>
            <a:ext uri="{FF2B5EF4-FFF2-40B4-BE49-F238E27FC236}">
              <a16:creationId xmlns="" xmlns:a16="http://schemas.microsoft.com/office/drawing/2014/main" id="{00000000-0008-0000-0500-00007F000000}"/>
            </a:ext>
          </a:extLst>
        </xdr:cNvPr>
        <xdr:cNvSpPr txBox="1">
          <a:spLocks noChangeArrowheads="1"/>
        </xdr:cNvSpPr>
      </xdr:nvSpPr>
      <xdr:spPr bwMode="auto">
        <a:xfrm>
          <a:off x="1285875" y="230000175"/>
          <a:ext cx="76200" cy="15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8874"/>
    <xdr:sp macro="" textlink="">
      <xdr:nvSpPr>
        <xdr:cNvPr id="128" name="Text Box 3">
          <a:extLst>
            <a:ext uri="{FF2B5EF4-FFF2-40B4-BE49-F238E27FC236}">
              <a16:creationId xmlns="" xmlns:a16="http://schemas.microsoft.com/office/drawing/2014/main" id="{00000000-0008-0000-0500-000080000000}"/>
            </a:ext>
          </a:extLst>
        </xdr:cNvPr>
        <xdr:cNvSpPr txBox="1">
          <a:spLocks noChangeArrowheads="1"/>
        </xdr:cNvSpPr>
      </xdr:nvSpPr>
      <xdr:spPr bwMode="auto">
        <a:xfrm>
          <a:off x="1285875" y="230000175"/>
          <a:ext cx="76200" cy="198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8874"/>
    <xdr:sp macro="" textlink="">
      <xdr:nvSpPr>
        <xdr:cNvPr id="129" name="Text Box 5">
          <a:extLst>
            <a:ext uri="{FF2B5EF4-FFF2-40B4-BE49-F238E27FC236}">
              <a16:creationId xmlns="" xmlns:a16="http://schemas.microsoft.com/office/drawing/2014/main" id="{00000000-0008-0000-0500-000081000000}"/>
            </a:ext>
          </a:extLst>
        </xdr:cNvPr>
        <xdr:cNvSpPr txBox="1">
          <a:spLocks noChangeArrowheads="1"/>
        </xdr:cNvSpPr>
      </xdr:nvSpPr>
      <xdr:spPr bwMode="auto">
        <a:xfrm>
          <a:off x="1285875" y="230000175"/>
          <a:ext cx="76200" cy="198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8874"/>
    <xdr:sp macro="" textlink="">
      <xdr:nvSpPr>
        <xdr:cNvPr id="130" name="Text Box 6">
          <a:extLst>
            <a:ext uri="{FF2B5EF4-FFF2-40B4-BE49-F238E27FC236}">
              <a16:creationId xmlns="" xmlns:a16="http://schemas.microsoft.com/office/drawing/2014/main" id="{00000000-0008-0000-0500-000082000000}"/>
            </a:ext>
          </a:extLst>
        </xdr:cNvPr>
        <xdr:cNvSpPr txBox="1">
          <a:spLocks noChangeArrowheads="1"/>
        </xdr:cNvSpPr>
      </xdr:nvSpPr>
      <xdr:spPr bwMode="auto">
        <a:xfrm>
          <a:off x="1285875" y="230000175"/>
          <a:ext cx="76200" cy="198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8874"/>
    <xdr:sp macro="" textlink="">
      <xdr:nvSpPr>
        <xdr:cNvPr id="131" name="Text Box 7">
          <a:extLst>
            <a:ext uri="{FF2B5EF4-FFF2-40B4-BE49-F238E27FC236}">
              <a16:creationId xmlns="" xmlns:a16="http://schemas.microsoft.com/office/drawing/2014/main" id="{00000000-0008-0000-0500-000083000000}"/>
            </a:ext>
          </a:extLst>
        </xdr:cNvPr>
        <xdr:cNvSpPr txBox="1">
          <a:spLocks noChangeArrowheads="1"/>
        </xdr:cNvSpPr>
      </xdr:nvSpPr>
      <xdr:spPr bwMode="auto">
        <a:xfrm>
          <a:off x="1285875" y="230000175"/>
          <a:ext cx="76200" cy="198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98874"/>
    <xdr:sp macro="" textlink="">
      <xdr:nvSpPr>
        <xdr:cNvPr id="132" name="Text Box 8">
          <a:extLst>
            <a:ext uri="{FF2B5EF4-FFF2-40B4-BE49-F238E27FC236}">
              <a16:creationId xmlns="" xmlns:a16="http://schemas.microsoft.com/office/drawing/2014/main" id="{00000000-0008-0000-0500-000084000000}"/>
            </a:ext>
          </a:extLst>
        </xdr:cNvPr>
        <xdr:cNvSpPr txBox="1">
          <a:spLocks noChangeArrowheads="1"/>
        </xdr:cNvSpPr>
      </xdr:nvSpPr>
      <xdr:spPr bwMode="auto">
        <a:xfrm>
          <a:off x="1285875" y="230000175"/>
          <a:ext cx="76200" cy="198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401</xdr:row>
      <xdr:rowOff>0</xdr:rowOff>
    </xdr:from>
    <xdr:ext cx="76200" cy="219849"/>
    <xdr:sp macro="" textlink="">
      <xdr:nvSpPr>
        <xdr:cNvPr id="133" name="Text Box 6">
          <a:extLst>
            <a:ext uri="{FF2B5EF4-FFF2-40B4-BE49-F238E27FC236}">
              <a16:creationId xmlns="" xmlns:a16="http://schemas.microsoft.com/office/drawing/2014/main" id="{00000000-0008-0000-0500-000085000000}"/>
            </a:ext>
          </a:extLst>
        </xdr:cNvPr>
        <xdr:cNvSpPr txBox="1">
          <a:spLocks noChangeArrowheads="1"/>
        </xdr:cNvSpPr>
      </xdr:nvSpPr>
      <xdr:spPr bwMode="auto">
        <a:xfrm>
          <a:off x="1308735" y="230000175"/>
          <a:ext cx="76200" cy="219849"/>
        </a:xfrm>
        <a:prstGeom prst="rect">
          <a:avLst/>
        </a:prstGeom>
        <a:noFill/>
        <a:ln w="9525">
          <a:noFill/>
          <a:miter lim="800000"/>
          <a:headEnd/>
          <a:tailEnd/>
        </a:ln>
      </xdr:spPr>
    </xdr:sp>
    <xdr:clientData/>
  </xdr:oneCellAnchor>
  <xdr:oneCellAnchor>
    <xdr:from>
      <xdr:col>2</xdr:col>
      <xdr:colOff>861060</xdr:colOff>
      <xdr:row>401</xdr:row>
      <xdr:rowOff>0</xdr:rowOff>
    </xdr:from>
    <xdr:ext cx="76200" cy="690845"/>
    <xdr:sp macro="" textlink="">
      <xdr:nvSpPr>
        <xdr:cNvPr id="134" name="Text Box 6">
          <a:extLst>
            <a:ext uri="{FF2B5EF4-FFF2-40B4-BE49-F238E27FC236}">
              <a16:creationId xmlns="" xmlns:a16="http://schemas.microsoft.com/office/drawing/2014/main" id="{00000000-0008-0000-0500-000086000000}"/>
            </a:ext>
          </a:extLst>
        </xdr:cNvPr>
        <xdr:cNvSpPr txBox="1">
          <a:spLocks noChangeArrowheads="1"/>
        </xdr:cNvSpPr>
      </xdr:nvSpPr>
      <xdr:spPr bwMode="auto">
        <a:xfrm>
          <a:off x="1308735" y="230000175"/>
          <a:ext cx="76200" cy="690845"/>
        </a:xfrm>
        <a:prstGeom prst="rect">
          <a:avLst/>
        </a:prstGeom>
        <a:noFill/>
        <a:ln w="9525">
          <a:noFill/>
          <a:miter lim="800000"/>
          <a:headEnd/>
          <a:tailEnd/>
        </a:ln>
      </xdr:spPr>
    </xdr:sp>
    <xdr:clientData/>
  </xdr:oneCellAnchor>
  <xdr:oneCellAnchor>
    <xdr:from>
      <xdr:col>2</xdr:col>
      <xdr:colOff>861060</xdr:colOff>
      <xdr:row>401</xdr:row>
      <xdr:rowOff>0</xdr:rowOff>
    </xdr:from>
    <xdr:ext cx="76200" cy="690845"/>
    <xdr:sp macro="" textlink="">
      <xdr:nvSpPr>
        <xdr:cNvPr id="135" name="Text Box 6">
          <a:extLst>
            <a:ext uri="{FF2B5EF4-FFF2-40B4-BE49-F238E27FC236}">
              <a16:creationId xmlns="" xmlns:a16="http://schemas.microsoft.com/office/drawing/2014/main" id="{00000000-0008-0000-0500-000087000000}"/>
            </a:ext>
          </a:extLst>
        </xdr:cNvPr>
        <xdr:cNvSpPr txBox="1">
          <a:spLocks noChangeArrowheads="1"/>
        </xdr:cNvSpPr>
      </xdr:nvSpPr>
      <xdr:spPr bwMode="auto">
        <a:xfrm>
          <a:off x="1308735" y="230000175"/>
          <a:ext cx="76200" cy="690845"/>
        </a:xfrm>
        <a:prstGeom prst="rect">
          <a:avLst/>
        </a:prstGeom>
        <a:noFill/>
        <a:ln w="9525">
          <a:noFill/>
          <a:miter lim="800000"/>
          <a:headEnd/>
          <a:tailEnd/>
        </a:ln>
      </xdr:spPr>
    </xdr:sp>
    <xdr:clientData/>
  </xdr:oneCellAnchor>
  <xdr:oneCellAnchor>
    <xdr:from>
      <xdr:col>2</xdr:col>
      <xdr:colOff>861060</xdr:colOff>
      <xdr:row>401</xdr:row>
      <xdr:rowOff>0</xdr:rowOff>
    </xdr:from>
    <xdr:ext cx="76200" cy="683225"/>
    <xdr:sp macro="" textlink="">
      <xdr:nvSpPr>
        <xdr:cNvPr id="136" name="Text Box 6">
          <a:extLst>
            <a:ext uri="{FF2B5EF4-FFF2-40B4-BE49-F238E27FC236}">
              <a16:creationId xmlns="" xmlns:a16="http://schemas.microsoft.com/office/drawing/2014/main" id="{00000000-0008-0000-0500-000088000000}"/>
            </a:ext>
          </a:extLst>
        </xdr:cNvPr>
        <xdr:cNvSpPr txBox="1">
          <a:spLocks noChangeArrowheads="1"/>
        </xdr:cNvSpPr>
      </xdr:nvSpPr>
      <xdr:spPr bwMode="auto">
        <a:xfrm>
          <a:off x="1308735" y="230000175"/>
          <a:ext cx="76200" cy="683225"/>
        </a:xfrm>
        <a:prstGeom prst="rect">
          <a:avLst/>
        </a:prstGeom>
        <a:noFill/>
        <a:ln w="9525">
          <a:noFill/>
          <a:miter lim="800000"/>
          <a:headEnd/>
          <a:tailEnd/>
        </a:ln>
      </xdr:spPr>
    </xdr:sp>
    <xdr:clientData/>
  </xdr:oneCellAnchor>
  <xdr:oneCellAnchor>
    <xdr:from>
      <xdr:col>2</xdr:col>
      <xdr:colOff>861060</xdr:colOff>
      <xdr:row>401</xdr:row>
      <xdr:rowOff>0</xdr:rowOff>
    </xdr:from>
    <xdr:ext cx="76200" cy="217966"/>
    <xdr:sp macro="" textlink="">
      <xdr:nvSpPr>
        <xdr:cNvPr id="137" name="Text Box 6">
          <a:extLst>
            <a:ext uri="{FF2B5EF4-FFF2-40B4-BE49-F238E27FC236}">
              <a16:creationId xmlns="" xmlns:a16="http://schemas.microsoft.com/office/drawing/2014/main" id="{00000000-0008-0000-0500-000089000000}"/>
            </a:ext>
          </a:extLst>
        </xdr:cNvPr>
        <xdr:cNvSpPr txBox="1">
          <a:spLocks noChangeArrowheads="1"/>
        </xdr:cNvSpPr>
      </xdr:nvSpPr>
      <xdr:spPr bwMode="auto">
        <a:xfrm>
          <a:off x="1308735" y="230000175"/>
          <a:ext cx="76200" cy="217966"/>
        </a:xfrm>
        <a:prstGeom prst="rect">
          <a:avLst/>
        </a:prstGeom>
        <a:noFill/>
        <a:ln w="9525">
          <a:noFill/>
          <a:miter lim="800000"/>
          <a:headEnd/>
          <a:tailEnd/>
        </a:ln>
      </xdr:spPr>
    </xdr:sp>
    <xdr:clientData/>
  </xdr:oneCellAnchor>
  <xdr:oneCellAnchor>
    <xdr:from>
      <xdr:col>2</xdr:col>
      <xdr:colOff>861060</xdr:colOff>
      <xdr:row>401</xdr:row>
      <xdr:rowOff>0</xdr:rowOff>
    </xdr:from>
    <xdr:ext cx="76200" cy="1183884"/>
    <xdr:sp macro="" textlink="">
      <xdr:nvSpPr>
        <xdr:cNvPr id="138" name="Text Box 6">
          <a:extLst>
            <a:ext uri="{FF2B5EF4-FFF2-40B4-BE49-F238E27FC236}">
              <a16:creationId xmlns="" xmlns:a16="http://schemas.microsoft.com/office/drawing/2014/main" id="{00000000-0008-0000-0500-00008A000000}"/>
            </a:ext>
          </a:extLst>
        </xdr:cNvPr>
        <xdr:cNvSpPr txBox="1">
          <a:spLocks noChangeArrowheads="1"/>
        </xdr:cNvSpPr>
      </xdr:nvSpPr>
      <xdr:spPr bwMode="auto">
        <a:xfrm>
          <a:off x="1308735" y="230000175"/>
          <a:ext cx="76200" cy="1183884"/>
        </a:xfrm>
        <a:prstGeom prst="rect">
          <a:avLst/>
        </a:prstGeom>
        <a:noFill/>
        <a:ln w="9525">
          <a:noFill/>
          <a:miter lim="800000"/>
          <a:headEnd/>
          <a:tailEnd/>
        </a:ln>
      </xdr:spPr>
    </xdr:sp>
    <xdr:clientData/>
  </xdr:oneCellAnchor>
  <xdr:oneCellAnchor>
    <xdr:from>
      <xdr:col>2</xdr:col>
      <xdr:colOff>861060</xdr:colOff>
      <xdr:row>401</xdr:row>
      <xdr:rowOff>0</xdr:rowOff>
    </xdr:from>
    <xdr:ext cx="76200" cy="1183884"/>
    <xdr:sp macro="" textlink="">
      <xdr:nvSpPr>
        <xdr:cNvPr id="139" name="Text Box 6">
          <a:extLst>
            <a:ext uri="{FF2B5EF4-FFF2-40B4-BE49-F238E27FC236}">
              <a16:creationId xmlns="" xmlns:a16="http://schemas.microsoft.com/office/drawing/2014/main" id="{00000000-0008-0000-0500-00008B000000}"/>
            </a:ext>
          </a:extLst>
        </xdr:cNvPr>
        <xdr:cNvSpPr txBox="1">
          <a:spLocks noChangeArrowheads="1"/>
        </xdr:cNvSpPr>
      </xdr:nvSpPr>
      <xdr:spPr bwMode="auto">
        <a:xfrm>
          <a:off x="1308735" y="230000175"/>
          <a:ext cx="76200" cy="1183884"/>
        </a:xfrm>
        <a:prstGeom prst="rect">
          <a:avLst/>
        </a:prstGeom>
        <a:noFill/>
        <a:ln w="9525">
          <a:noFill/>
          <a:miter lim="800000"/>
          <a:headEnd/>
          <a:tailEnd/>
        </a:ln>
      </xdr:spPr>
    </xdr:sp>
    <xdr:clientData/>
  </xdr:oneCellAnchor>
  <xdr:oneCellAnchor>
    <xdr:from>
      <xdr:col>2</xdr:col>
      <xdr:colOff>861060</xdr:colOff>
      <xdr:row>401</xdr:row>
      <xdr:rowOff>0</xdr:rowOff>
    </xdr:from>
    <xdr:ext cx="76200" cy="1183884"/>
    <xdr:sp macro="" textlink="">
      <xdr:nvSpPr>
        <xdr:cNvPr id="140" name="Text Box 6">
          <a:extLst>
            <a:ext uri="{FF2B5EF4-FFF2-40B4-BE49-F238E27FC236}">
              <a16:creationId xmlns="" xmlns:a16="http://schemas.microsoft.com/office/drawing/2014/main" id="{00000000-0008-0000-0500-00008C000000}"/>
            </a:ext>
          </a:extLst>
        </xdr:cNvPr>
        <xdr:cNvSpPr txBox="1">
          <a:spLocks noChangeArrowheads="1"/>
        </xdr:cNvSpPr>
      </xdr:nvSpPr>
      <xdr:spPr bwMode="auto">
        <a:xfrm>
          <a:off x="1308735" y="230000175"/>
          <a:ext cx="76200" cy="1183884"/>
        </a:xfrm>
        <a:prstGeom prst="rect">
          <a:avLst/>
        </a:prstGeom>
        <a:noFill/>
        <a:ln w="9525">
          <a:noFill/>
          <a:miter lim="800000"/>
          <a:headEnd/>
          <a:tailEnd/>
        </a:ln>
      </xdr:spPr>
    </xdr:sp>
    <xdr:clientData/>
  </xdr:oneCellAnchor>
  <xdr:oneCellAnchor>
    <xdr:from>
      <xdr:col>2</xdr:col>
      <xdr:colOff>861060</xdr:colOff>
      <xdr:row>401</xdr:row>
      <xdr:rowOff>0</xdr:rowOff>
    </xdr:from>
    <xdr:ext cx="76200" cy="217966"/>
    <xdr:sp macro="" textlink="">
      <xdr:nvSpPr>
        <xdr:cNvPr id="141" name="Text Box 6">
          <a:extLst>
            <a:ext uri="{FF2B5EF4-FFF2-40B4-BE49-F238E27FC236}">
              <a16:creationId xmlns="" xmlns:a16="http://schemas.microsoft.com/office/drawing/2014/main" id="{00000000-0008-0000-0500-00008D000000}"/>
            </a:ext>
          </a:extLst>
        </xdr:cNvPr>
        <xdr:cNvSpPr txBox="1">
          <a:spLocks noChangeArrowheads="1"/>
        </xdr:cNvSpPr>
      </xdr:nvSpPr>
      <xdr:spPr bwMode="auto">
        <a:xfrm>
          <a:off x="1308735" y="230000175"/>
          <a:ext cx="76200" cy="217966"/>
        </a:xfrm>
        <a:prstGeom prst="rect">
          <a:avLst/>
        </a:prstGeom>
        <a:noFill/>
        <a:ln w="9525">
          <a:noFill/>
          <a:miter lim="800000"/>
          <a:headEnd/>
          <a:tailEnd/>
        </a:ln>
      </xdr:spPr>
    </xdr:sp>
    <xdr:clientData/>
  </xdr:oneCellAnchor>
  <xdr:oneCellAnchor>
    <xdr:from>
      <xdr:col>2</xdr:col>
      <xdr:colOff>861060</xdr:colOff>
      <xdr:row>401</xdr:row>
      <xdr:rowOff>0</xdr:rowOff>
    </xdr:from>
    <xdr:ext cx="76200" cy="956436"/>
    <xdr:sp macro="" textlink="">
      <xdr:nvSpPr>
        <xdr:cNvPr id="142" name="Text Box 6">
          <a:extLst>
            <a:ext uri="{FF2B5EF4-FFF2-40B4-BE49-F238E27FC236}">
              <a16:creationId xmlns="" xmlns:a16="http://schemas.microsoft.com/office/drawing/2014/main" id="{00000000-0008-0000-0500-00008E000000}"/>
            </a:ext>
          </a:extLst>
        </xdr:cNvPr>
        <xdr:cNvSpPr txBox="1">
          <a:spLocks noChangeArrowheads="1"/>
        </xdr:cNvSpPr>
      </xdr:nvSpPr>
      <xdr:spPr bwMode="auto">
        <a:xfrm>
          <a:off x="1308735" y="230000175"/>
          <a:ext cx="76200" cy="956436"/>
        </a:xfrm>
        <a:prstGeom prst="rect">
          <a:avLst/>
        </a:prstGeom>
        <a:noFill/>
        <a:ln w="9525">
          <a:noFill/>
          <a:miter lim="800000"/>
          <a:headEnd/>
          <a:tailEnd/>
        </a:ln>
      </xdr:spPr>
    </xdr:sp>
    <xdr:clientData/>
  </xdr:oneCellAnchor>
  <xdr:oneCellAnchor>
    <xdr:from>
      <xdr:col>2</xdr:col>
      <xdr:colOff>861060</xdr:colOff>
      <xdr:row>401</xdr:row>
      <xdr:rowOff>0</xdr:rowOff>
    </xdr:from>
    <xdr:ext cx="76200" cy="956436"/>
    <xdr:sp macro="" textlink="">
      <xdr:nvSpPr>
        <xdr:cNvPr id="143" name="Text Box 6">
          <a:extLst>
            <a:ext uri="{FF2B5EF4-FFF2-40B4-BE49-F238E27FC236}">
              <a16:creationId xmlns="" xmlns:a16="http://schemas.microsoft.com/office/drawing/2014/main" id="{00000000-0008-0000-0500-00008F000000}"/>
            </a:ext>
          </a:extLst>
        </xdr:cNvPr>
        <xdr:cNvSpPr txBox="1">
          <a:spLocks noChangeArrowheads="1"/>
        </xdr:cNvSpPr>
      </xdr:nvSpPr>
      <xdr:spPr bwMode="auto">
        <a:xfrm>
          <a:off x="1308735" y="230000175"/>
          <a:ext cx="76200" cy="956436"/>
        </a:xfrm>
        <a:prstGeom prst="rect">
          <a:avLst/>
        </a:prstGeom>
        <a:noFill/>
        <a:ln w="9525">
          <a:noFill/>
          <a:miter lim="800000"/>
          <a:headEnd/>
          <a:tailEnd/>
        </a:ln>
      </xdr:spPr>
    </xdr:sp>
    <xdr:clientData/>
  </xdr:oneCellAnchor>
  <xdr:oneCellAnchor>
    <xdr:from>
      <xdr:col>2</xdr:col>
      <xdr:colOff>861060</xdr:colOff>
      <xdr:row>401</xdr:row>
      <xdr:rowOff>0</xdr:rowOff>
    </xdr:from>
    <xdr:ext cx="76200" cy="956436"/>
    <xdr:sp macro="" textlink="">
      <xdr:nvSpPr>
        <xdr:cNvPr id="144" name="Text Box 6">
          <a:extLst>
            <a:ext uri="{FF2B5EF4-FFF2-40B4-BE49-F238E27FC236}">
              <a16:creationId xmlns="" xmlns:a16="http://schemas.microsoft.com/office/drawing/2014/main" id="{00000000-0008-0000-0500-000090000000}"/>
            </a:ext>
          </a:extLst>
        </xdr:cNvPr>
        <xdr:cNvSpPr txBox="1">
          <a:spLocks noChangeArrowheads="1"/>
        </xdr:cNvSpPr>
      </xdr:nvSpPr>
      <xdr:spPr bwMode="auto">
        <a:xfrm>
          <a:off x="1308735" y="230000175"/>
          <a:ext cx="76200" cy="956436"/>
        </a:xfrm>
        <a:prstGeom prst="rect">
          <a:avLst/>
        </a:prstGeom>
        <a:noFill/>
        <a:ln w="9525">
          <a:noFill/>
          <a:miter lim="800000"/>
          <a:headEnd/>
          <a:tailEnd/>
        </a:ln>
      </xdr:spPr>
    </xdr:sp>
    <xdr:clientData/>
  </xdr:oneCellAnchor>
  <xdr:oneCellAnchor>
    <xdr:from>
      <xdr:col>2</xdr:col>
      <xdr:colOff>861060</xdr:colOff>
      <xdr:row>401</xdr:row>
      <xdr:rowOff>0</xdr:rowOff>
    </xdr:from>
    <xdr:ext cx="76200" cy="972633"/>
    <xdr:sp macro="" textlink="">
      <xdr:nvSpPr>
        <xdr:cNvPr id="145" name="Text Box 6">
          <a:extLst>
            <a:ext uri="{FF2B5EF4-FFF2-40B4-BE49-F238E27FC236}">
              <a16:creationId xmlns="" xmlns:a16="http://schemas.microsoft.com/office/drawing/2014/main" id="{00000000-0008-0000-0500-000091000000}"/>
            </a:ext>
          </a:extLst>
        </xdr:cNvPr>
        <xdr:cNvSpPr txBox="1">
          <a:spLocks noChangeArrowheads="1"/>
        </xdr:cNvSpPr>
      </xdr:nvSpPr>
      <xdr:spPr bwMode="auto">
        <a:xfrm>
          <a:off x="1308735" y="230000175"/>
          <a:ext cx="76200" cy="972633"/>
        </a:xfrm>
        <a:prstGeom prst="rect">
          <a:avLst/>
        </a:prstGeom>
        <a:noFill/>
        <a:ln w="9525">
          <a:noFill/>
          <a:miter lim="800000"/>
          <a:headEnd/>
          <a:tailEnd/>
        </a:ln>
      </xdr:spPr>
    </xdr:sp>
    <xdr:clientData/>
  </xdr:oneCellAnchor>
  <xdr:oneCellAnchor>
    <xdr:from>
      <xdr:col>2</xdr:col>
      <xdr:colOff>861060</xdr:colOff>
      <xdr:row>401</xdr:row>
      <xdr:rowOff>0</xdr:rowOff>
    </xdr:from>
    <xdr:ext cx="76200" cy="956436"/>
    <xdr:sp macro="" textlink="">
      <xdr:nvSpPr>
        <xdr:cNvPr id="146" name="Text Box 6">
          <a:extLst>
            <a:ext uri="{FF2B5EF4-FFF2-40B4-BE49-F238E27FC236}">
              <a16:creationId xmlns="" xmlns:a16="http://schemas.microsoft.com/office/drawing/2014/main" id="{00000000-0008-0000-0500-000092000000}"/>
            </a:ext>
          </a:extLst>
        </xdr:cNvPr>
        <xdr:cNvSpPr txBox="1">
          <a:spLocks noChangeArrowheads="1"/>
        </xdr:cNvSpPr>
      </xdr:nvSpPr>
      <xdr:spPr bwMode="auto">
        <a:xfrm>
          <a:off x="1308735" y="230000175"/>
          <a:ext cx="76200" cy="956436"/>
        </a:xfrm>
        <a:prstGeom prst="rect">
          <a:avLst/>
        </a:prstGeom>
        <a:noFill/>
        <a:ln w="9525">
          <a:noFill/>
          <a:miter lim="800000"/>
          <a:headEnd/>
          <a:tailEnd/>
        </a:ln>
      </xdr:spPr>
    </xdr:sp>
    <xdr:clientData/>
  </xdr:oneCellAnchor>
  <xdr:oneCellAnchor>
    <xdr:from>
      <xdr:col>2</xdr:col>
      <xdr:colOff>861060</xdr:colOff>
      <xdr:row>401</xdr:row>
      <xdr:rowOff>0</xdr:rowOff>
    </xdr:from>
    <xdr:ext cx="76200" cy="956436"/>
    <xdr:sp macro="" textlink="">
      <xdr:nvSpPr>
        <xdr:cNvPr id="147" name="Text Box 6">
          <a:extLst>
            <a:ext uri="{FF2B5EF4-FFF2-40B4-BE49-F238E27FC236}">
              <a16:creationId xmlns="" xmlns:a16="http://schemas.microsoft.com/office/drawing/2014/main" id="{00000000-0008-0000-0500-000093000000}"/>
            </a:ext>
          </a:extLst>
        </xdr:cNvPr>
        <xdr:cNvSpPr txBox="1">
          <a:spLocks noChangeArrowheads="1"/>
        </xdr:cNvSpPr>
      </xdr:nvSpPr>
      <xdr:spPr bwMode="auto">
        <a:xfrm>
          <a:off x="1308735" y="230000175"/>
          <a:ext cx="76200" cy="956436"/>
        </a:xfrm>
        <a:prstGeom prst="rect">
          <a:avLst/>
        </a:prstGeom>
        <a:noFill/>
        <a:ln w="9525">
          <a:noFill/>
          <a:miter lim="800000"/>
          <a:headEnd/>
          <a:tailEnd/>
        </a:ln>
      </xdr:spPr>
    </xdr:sp>
    <xdr:clientData/>
  </xdr:oneCellAnchor>
  <xdr:oneCellAnchor>
    <xdr:from>
      <xdr:col>2</xdr:col>
      <xdr:colOff>861060</xdr:colOff>
      <xdr:row>401</xdr:row>
      <xdr:rowOff>0</xdr:rowOff>
    </xdr:from>
    <xdr:ext cx="76200" cy="956436"/>
    <xdr:sp macro="" textlink="">
      <xdr:nvSpPr>
        <xdr:cNvPr id="148" name="Text Box 6">
          <a:extLst>
            <a:ext uri="{FF2B5EF4-FFF2-40B4-BE49-F238E27FC236}">
              <a16:creationId xmlns="" xmlns:a16="http://schemas.microsoft.com/office/drawing/2014/main" id="{00000000-0008-0000-0500-000094000000}"/>
            </a:ext>
          </a:extLst>
        </xdr:cNvPr>
        <xdr:cNvSpPr txBox="1">
          <a:spLocks noChangeArrowheads="1"/>
        </xdr:cNvSpPr>
      </xdr:nvSpPr>
      <xdr:spPr bwMode="auto">
        <a:xfrm>
          <a:off x="1308735" y="230000175"/>
          <a:ext cx="76200" cy="956436"/>
        </a:xfrm>
        <a:prstGeom prst="rect">
          <a:avLst/>
        </a:prstGeom>
        <a:noFill/>
        <a:ln w="9525">
          <a:noFill/>
          <a:miter lim="800000"/>
          <a:headEnd/>
          <a:tailEnd/>
        </a:ln>
      </xdr:spPr>
    </xdr:sp>
    <xdr:clientData/>
  </xdr:oneCellAnchor>
  <xdr:oneCellAnchor>
    <xdr:from>
      <xdr:col>2</xdr:col>
      <xdr:colOff>838200</xdr:colOff>
      <xdr:row>401</xdr:row>
      <xdr:rowOff>0</xdr:rowOff>
    </xdr:from>
    <xdr:ext cx="76200" cy="200025"/>
    <xdr:sp macro="" textlink="">
      <xdr:nvSpPr>
        <xdr:cNvPr id="149" name="Text Box 5">
          <a:extLst>
            <a:ext uri="{FF2B5EF4-FFF2-40B4-BE49-F238E27FC236}">
              <a16:creationId xmlns="" xmlns:a16="http://schemas.microsoft.com/office/drawing/2014/main" id="{00000000-0008-0000-0500-00009500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80975"/>
    <xdr:sp macro="" textlink="">
      <xdr:nvSpPr>
        <xdr:cNvPr id="150" name="Text Box 6">
          <a:extLst>
            <a:ext uri="{FF2B5EF4-FFF2-40B4-BE49-F238E27FC236}">
              <a16:creationId xmlns="" xmlns:a16="http://schemas.microsoft.com/office/drawing/2014/main" id="{00000000-0008-0000-0500-000096000000}"/>
            </a:ext>
          </a:extLst>
        </xdr:cNvPr>
        <xdr:cNvSpPr txBox="1">
          <a:spLocks noChangeArrowheads="1"/>
        </xdr:cNvSpPr>
      </xdr:nvSpPr>
      <xdr:spPr bwMode="auto">
        <a:xfrm>
          <a:off x="1285875" y="230000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51" name="Text Box 7">
          <a:extLst>
            <a:ext uri="{FF2B5EF4-FFF2-40B4-BE49-F238E27FC236}">
              <a16:creationId xmlns="" xmlns:a16="http://schemas.microsoft.com/office/drawing/2014/main" id="{00000000-0008-0000-0500-000097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52" name="Text Box 6">
          <a:extLst>
            <a:ext uri="{FF2B5EF4-FFF2-40B4-BE49-F238E27FC236}">
              <a16:creationId xmlns="" xmlns:a16="http://schemas.microsoft.com/office/drawing/2014/main" id="{00000000-0008-0000-0500-000098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153" name="Text Box 5">
          <a:extLst>
            <a:ext uri="{FF2B5EF4-FFF2-40B4-BE49-F238E27FC236}">
              <a16:creationId xmlns="" xmlns:a16="http://schemas.microsoft.com/office/drawing/2014/main" id="{00000000-0008-0000-0500-00009900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54" name="Text Box 7">
          <a:extLst>
            <a:ext uri="{FF2B5EF4-FFF2-40B4-BE49-F238E27FC236}">
              <a16:creationId xmlns="" xmlns:a16="http://schemas.microsoft.com/office/drawing/2014/main" id="{00000000-0008-0000-0500-00009A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55" name="Text Box 6">
          <a:extLst>
            <a:ext uri="{FF2B5EF4-FFF2-40B4-BE49-F238E27FC236}">
              <a16:creationId xmlns="" xmlns:a16="http://schemas.microsoft.com/office/drawing/2014/main" id="{00000000-0008-0000-0500-00009B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56" name="Text Box 7">
          <a:extLst>
            <a:ext uri="{FF2B5EF4-FFF2-40B4-BE49-F238E27FC236}">
              <a16:creationId xmlns="" xmlns:a16="http://schemas.microsoft.com/office/drawing/2014/main" id="{00000000-0008-0000-0500-00009C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57" name="Text Box 6">
          <a:extLst>
            <a:ext uri="{FF2B5EF4-FFF2-40B4-BE49-F238E27FC236}">
              <a16:creationId xmlns="" xmlns:a16="http://schemas.microsoft.com/office/drawing/2014/main" id="{00000000-0008-0000-0500-00009D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158" name="Text Box 5">
          <a:extLst>
            <a:ext uri="{FF2B5EF4-FFF2-40B4-BE49-F238E27FC236}">
              <a16:creationId xmlns="" xmlns:a16="http://schemas.microsoft.com/office/drawing/2014/main" id="{00000000-0008-0000-0500-00009E00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59" name="Text Box 7">
          <a:extLst>
            <a:ext uri="{FF2B5EF4-FFF2-40B4-BE49-F238E27FC236}">
              <a16:creationId xmlns="" xmlns:a16="http://schemas.microsoft.com/office/drawing/2014/main" id="{00000000-0008-0000-0500-00009F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60" name="Text Box 6">
          <a:extLst>
            <a:ext uri="{FF2B5EF4-FFF2-40B4-BE49-F238E27FC236}">
              <a16:creationId xmlns="" xmlns:a16="http://schemas.microsoft.com/office/drawing/2014/main" id="{00000000-0008-0000-0500-0000A0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61" name="Text Box 7">
          <a:extLst>
            <a:ext uri="{FF2B5EF4-FFF2-40B4-BE49-F238E27FC236}">
              <a16:creationId xmlns="" xmlns:a16="http://schemas.microsoft.com/office/drawing/2014/main" id="{00000000-0008-0000-0500-0000A1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62" name="Text Box 6">
          <a:extLst>
            <a:ext uri="{FF2B5EF4-FFF2-40B4-BE49-F238E27FC236}">
              <a16:creationId xmlns="" xmlns:a16="http://schemas.microsoft.com/office/drawing/2014/main" id="{00000000-0008-0000-0500-0000A2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63" name="Text Box 7">
          <a:extLst>
            <a:ext uri="{FF2B5EF4-FFF2-40B4-BE49-F238E27FC236}">
              <a16:creationId xmlns="" xmlns:a16="http://schemas.microsoft.com/office/drawing/2014/main" id="{00000000-0008-0000-0500-0000A3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64" name="Text Box 6">
          <a:extLst>
            <a:ext uri="{FF2B5EF4-FFF2-40B4-BE49-F238E27FC236}">
              <a16:creationId xmlns="" xmlns:a16="http://schemas.microsoft.com/office/drawing/2014/main" id="{00000000-0008-0000-0500-0000A4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165" name="Text Box 5">
          <a:extLst>
            <a:ext uri="{FF2B5EF4-FFF2-40B4-BE49-F238E27FC236}">
              <a16:creationId xmlns="" xmlns:a16="http://schemas.microsoft.com/office/drawing/2014/main" id="{00000000-0008-0000-0500-0000A500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66" name="Text Box 7">
          <a:extLst>
            <a:ext uri="{FF2B5EF4-FFF2-40B4-BE49-F238E27FC236}">
              <a16:creationId xmlns="" xmlns:a16="http://schemas.microsoft.com/office/drawing/2014/main" id="{00000000-0008-0000-0500-0000A6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67" name="Text Box 6">
          <a:extLst>
            <a:ext uri="{FF2B5EF4-FFF2-40B4-BE49-F238E27FC236}">
              <a16:creationId xmlns="" xmlns:a16="http://schemas.microsoft.com/office/drawing/2014/main" id="{00000000-0008-0000-0500-0000A7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68" name="Text Box 7">
          <a:extLst>
            <a:ext uri="{FF2B5EF4-FFF2-40B4-BE49-F238E27FC236}">
              <a16:creationId xmlns="" xmlns:a16="http://schemas.microsoft.com/office/drawing/2014/main" id="{00000000-0008-0000-0500-0000A8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69" name="Text Box 6">
          <a:extLst>
            <a:ext uri="{FF2B5EF4-FFF2-40B4-BE49-F238E27FC236}">
              <a16:creationId xmlns="" xmlns:a16="http://schemas.microsoft.com/office/drawing/2014/main" id="{00000000-0008-0000-0500-0000A9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70" name="Text Box 7">
          <a:extLst>
            <a:ext uri="{FF2B5EF4-FFF2-40B4-BE49-F238E27FC236}">
              <a16:creationId xmlns="" xmlns:a16="http://schemas.microsoft.com/office/drawing/2014/main" id="{00000000-0008-0000-0500-0000AA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71" name="Text Box 6">
          <a:extLst>
            <a:ext uri="{FF2B5EF4-FFF2-40B4-BE49-F238E27FC236}">
              <a16:creationId xmlns="" xmlns:a16="http://schemas.microsoft.com/office/drawing/2014/main" id="{00000000-0008-0000-0500-0000AB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72" name="Text Box 7">
          <a:extLst>
            <a:ext uri="{FF2B5EF4-FFF2-40B4-BE49-F238E27FC236}">
              <a16:creationId xmlns="" xmlns:a16="http://schemas.microsoft.com/office/drawing/2014/main" id="{00000000-0008-0000-0500-0000AC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73" name="Text Box 6">
          <a:extLst>
            <a:ext uri="{FF2B5EF4-FFF2-40B4-BE49-F238E27FC236}">
              <a16:creationId xmlns="" xmlns:a16="http://schemas.microsoft.com/office/drawing/2014/main" id="{00000000-0008-0000-0500-0000AD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174" name="Text Box 5">
          <a:extLst>
            <a:ext uri="{FF2B5EF4-FFF2-40B4-BE49-F238E27FC236}">
              <a16:creationId xmlns="" xmlns:a16="http://schemas.microsoft.com/office/drawing/2014/main" id="{00000000-0008-0000-0500-0000AE00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75" name="Text Box 7">
          <a:extLst>
            <a:ext uri="{FF2B5EF4-FFF2-40B4-BE49-F238E27FC236}">
              <a16:creationId xmlns="" xmlns:a16="http://schemas.microsoft.com/office/drawing/2014/main" id="{00000000-0008-0000-0500-0000AF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76" name="Text Box 6">
          <a:extLst>
            <a:ext uri="{FF2B5EF4-FFF2-40B4-BE49-F238E27FC236}">
              <a16:creationId xmlns="" xmlns:a16="http://schemas.microsoft.com/office/drawing/2014/main" id="{00000000-0008-0000-0500-0000B0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77" name="Text Box 7">
          <a:extLst>
            <a:ext uri="{FF2B5EF4-FFF2-40B4-BE49-F238E27FC236}">
              <a16:creationId xmlns="" xmlns:a16="http://schemas.microsoft.com/office/drawing/2014/main" id="{00000000-0008-0000-0500-0000B1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78" name="Text Box 6">
          <a:extLst>
            <a:ext uri="{FF2B5EF4-FFF2-40B4-BE49-F238E27FC236}">
              <a16:creationId xmlns="" xmlns:a16="http://schemas.microsoft.com/office/drawing/2014/main" id="{00000000-0008-0000-0500-0000B2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79" name="Text Box 7">
          <a:extLst>
            <a:ext uri="{FF2B5EF4-FFF2-40B4-BE49-F238E27FC236}">
              <a16:creationId xmlns="" xmlns:a16="http://schemas.microsoft.com/office/drawing/2014/main" id="{00000000-0008-0000-0500-0000B3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80" name="Text Box 6">
          <a:extLst>
            <a:ext uri="{FF2B5EF4-FFF2-40B4-BE49-F238E27FC236}">
              <a16:creationId xmlns="" xmlns:a16="http://schemas.microsoft.com/office/drawing/2014/main" id="{00000000-0008-0000-0500-0000B4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81" name="Text Box 7">
          <a:extLst>
            <a:ext uri="{FF2B5EF4-FFF2-40B4-BE49-F238E27FC236}">
              <a16:creationId xmlns="" xmlns:a16="http://schemas.microsoft.com/office/drawing/2014/main" id="{00000000-0008-0000-0500-0000B5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82" name="Text Box 6">
          <a:extLst>
            <a:ext uri="{FF2B5EF4-FFF2-40B4-BE49-F238E27FC236}">
              <a16:creationId xmlns="" xmlns:a16="http://schemas.microsoft.com/office/drawing/2014/main" id="{00000000-0008-0000-0500-0000B6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83" name="Text Box 7">
          <a:extLst>
            <a:ext uri="{FF2B5EF4-FFF2-40B4-BE49-F238E27FC236}">
              <a16:creationId xmlns="" xmlns:a16="http://schemas.microsoft.com/office/drawing/2014/main" id="{00000000-0008-0000-0500-0000B7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84" name="Text Box 6">
          <a:extLst>
            <a:ext uri="{FF2B5EF4-FFF2-40B4-BE49-F238E27FC236}">
              <a16:creationId xmlns="" xmlns:a16="http://schemas.microsoft.com/office/drawing/2014/main" id="{00000000-0008-0000-0500-0000B8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185" name="Text Box 5">
          <a:extLst>
            <a:ext uri="{FF2B5EF4-FFF2-40B4-BE49-F238E27FC236}">
              <a16:creationId xmlns="" xmlns:a16="http://schemas.microsoft.com/office/drawing/2014/main" id="{00000000-0008-0000-0500-0000B900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86" name="Text Box 7">
          <a:extLst>
            <a:ext uri="{FF2B5EF4-FFF2-40B4-BE49-F238E27FC236}">
              <a16:creationId xmlns="" xmlns:a16="http://schemas.microsoft.com/office/drawing/2014/main" id="{00000000-0008-0000-0500-0000BA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87" name="Text Box 6">
          <a:extLst>
            <a:ext uri="{FF2B5EF4-FFF2-40B4-BE49-F238E27FC236}">
              <a16:creationId xmlns="" xmlns:a16="http://schemas.microsoft.com/office/drawing/2014/main" id="{00000000-0008-0000-0500-0000BB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88" name="Text Box 7">
          <a:extLst>
            <a:ext uri="{FF2B5EF4-FFF2-40B4-BE49-F238E27FC236}">
              <a16:creationId xmlns="" xmlns:a16="http://schemas.microsoft.com/office/drawing/2014/main" id="{00000000-0008-0000-0500-0000BC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89" name="Text Box 6">
          <a:extLst>
            <a:ext uri="{FF2B5EF4-FFF2-40B4-BE49-F238E27FC236}">
              <a16:creationId xmlns="" xmlns:a16="http://schemas.microsoft.com/office/drawing/2014/main" id="{00000000-0008-0000-0500-0000BD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90" name="Text Box 7">
          <a:extLst>
            <a:ext uri="{FF2B5EF4-FFF2-40B4-BE49-F238E27FC236}">
              <a16:creationId xmlns="" xmlns:a16="http://schemas.microsoft.com/office/drawing/2014/main" id="{00000000-0008-0000-0500-0000BE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91" name="Text Box 6">
          <a:extLst>
            <a:ext uri="{FF2B5EF4-FFF2-40B4-BE49-F238E27FC236}">
              <a16:creationId xmlns="" xmlns:a16="http://schemas.microsoft.com/office/drawing/2014/main" id="{00000000-0008-0000-0500-0000BF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92" name="Text Box 7">
          <a:extLst>
            <a:ext uri="{FF2B5EF4-FFF2-40B4-BE49-F238E27FC236}">
              <a16:creationId xmlns="" xmlns:a16="http://schemas.microsoft.com/office/drawing/2014/main" id="{00000000-0008-0000-0500-0000C0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93" name="Text Box 6">
          <a:extLst>
            <a:ext uri="{FF2B5EF4-FFF2-40B4-BE49-F238E27FC236}">
              <a16:creationId xmlns="" xmlns:a16="http://schemas.microsoft.com/office/drawing/2014/main" id="{00000000-0008-0000-0500-0000C1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94" name="Text Box 7">
          <a:extLst>
            <a:ext uri="{FF2B5EF4-FFF2-40B4-BE49-F238E27FC236}">
              <a16:creationId xmlns="" xmlns:a16="http://schemas.microsoft.com/office/drawing/2014/main" id="{00000000-0008-0000-0500-0000C2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95" name="Text Box 6">
          <a:extLst>
            <a:ext uri="{FF2B5EF4-FFF2-40B4-BE49-F238E27FC236}">
              <a16:creationId xmlns="" xmlns:a16="http://schemas.microsoft.com/office/drawing/2014/main" id="{00000000-0008-0000-0500-0000C3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96" name="Text Box 7">
          <a:extLst>
            <a:ext uri="{FF2B5EF4-FFF2-40B4-BE49-F238E27FC236}">
              <a16:creationId xmlns="" xmlns:a16="http://schemas.microsoft.com/office/drawing/2014/main" id="{00000000-0008-0000-0500-0000C4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197" name="Text Box 6">
          <a:extLst>
            <a:ext uri="{FF2B5EF4-FFF2-40B4-BE49-F238E27FC236}">
              <a16:creationId xmlns="" xmlns:a16="http://schemas.microsoft.com/office/drawing/2014/main" id="{00000000-0008-0000-0500-0000C5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198" name="Text Box 5">
          <a:extLst>
            <a:ext uri="{FF2B5EF4-FFF2-40B4-BE49-F238E27FC236}">
              <a16:creationId xmlns="" xmlns:a16="http://schemas.microsoft.com/office/drawing/2014/main" id="{00000000-0008-0000-0500-0000C600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199" name="Text Box 7">
          <a:extLst>
            <a:ext uri="{FF2B5EF4-FFF2-40B4-BE49-F238E27FC236}">
              <a16:creationId xmlns="" xmlns:a16="http://schemas.microsoft.com/office/drawing/2014/main" id="{00000000-0008-0000-0500-0000C7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00" name="Text Box 6">
          <a:extLst>
            <a:ext uri="{FF2B5EF4-FFF2-40B4-BE49-F238E27FC236}">
              <a16:creationId xmlns="" xmlns:a16="http://schemas.microsoft.com/office/drawing/2014/main" id="{00000000-0008-0000-0500-0000C8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01" name="Text Box 7">
          <a:extLst>
            <a:ext uri="{FF2B5EF4-FFF2-40B4-BE49-F238E27FC236}">
              <a16:creationId xmlns="" xmlns:a16="http://schemas.microsoft.com/office/drawing/2014/main" id="{00000000-0008-0000-0500-0000C9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02" name="Text Box 6">
          <a:extLst>
            <a:ext uri="{FF2B5EF4-FFF2-40B4-BE49-F238E27FC236}">
              <a16:creationId xmlns="" xmlns:a16="http://schemas.microsoft.com/office/drawing/2014/main" id="{00000000-0008-0000-0500-0000CA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03" name="Text Box 7">
          <a:extLst>
            <a:ext uri="{FF2B5EF4-FFF2-40B4-BE49-F238E27FC236}">
              <a16:creationId xmlns="" xmlns:a16="http://schemas.microsoft.com/office/drawing/2014/main" id="{00000000-0008-0000-0500-0000CB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04" name="Text Box 6">
          <a:extLst>
            <a:ext uri="{FF2B5EF4-FFF2-40B4-BE49-F238E27FC236}">
              <a16:creationId xmlns="" xmlns:a16="http://schemas.microsoft.com/office/drawing/2014/main" id="{00000000-0008-0000-0500-0000CC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05" name="Text Box 7">
          <a:extLst>
            <a:ext uri="{FF2B5EF4-FFF2-40B4-BE49-F238E27FC236}">
              <a16:creationId xmlns="" xmlns:a16="http://schemas.microsoft.com/office/drawing/2014/main" id="{00000000-0008-0000-0500-0000CD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06" name="Text Box 6">
          <a:extLst>
            <a:ext uri="{FF2B5EF4-FFF2-40B4-BE49-F238E27FC236}">
              <a16:creationId xmlns="" xmlns:a16="http://schemas.microsoft.com/office/drawing/2014/main" id="{00000000-0008-0000-0500-0000CE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07" name="Text Box 7">
          <a:extLst>
            <a:ext uri="{FF2B5EF4-FFF2-40B4-BE49-F238E27FC236}">
              <a16:creationId xmlns="" xmlns:a16="http://schemas.microsoft.com/office/drawing/2014/main" id="{00000000-0008-0000-0500-0000CF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08" name="Text Box 6">
          <a:extLst>
            <a:ext uri="{FF2B5EF4-FFF2-40B4-BE49-F238E27FC236}">
              <a16:creationId xmlns="" xmlns:a16="http://schemas.microsoft.com/office/drawing/2014/main" id="{00000000-0008-0000-0500-0000D0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209" name="Text Box 5">
          <a:extLst>
            <a:ext uri="{FF2B5EF4-FFF2-40B4-BE49-F238E27FC236}">
              <a16:creationId xmlns="" xmlns:a16="http://schemas.microsoft.com/office/drawing/2014/main" id="{00000000-0008-0000-0500-0000D100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10" name="Text Box 7">
          <a:extLst>
            <a:ext uri="{FF2B5EF4-FFF2-40B4-BE49-F238E27FC236}">
              <a16:creationId xmlns="" xmlns:a16="http://schemas.microsoft.com/office/drawing/2014/main" id="{00000000-0008-0000-0500-0000D2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11" name="Text Box 6">
          <a:extLst>
            <a:ext uri="{FF2B5EF4-FFF2-40B4-BE49-F238E27FC236}">
              <a16:creationId xmlns="" xmlns:a16="http://schemas.microsoft.com/office/drawing/2014/main" id="{00000000-0008-0000-0500-0000D3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12" name="Text Box 7">
          <a:extLst>
            <a:ext uri="{FF2B5EF4-FFF2-40B4-BE49-F238E27FC236}">
              <a16:creationId xmlns="" xmlns:a16="http://schemas.microsoft.com/office/drawing/2014/main" id="{00000000-0008-0000-0500-0000D4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13" name="Text Box 6">
          <a:extLst>
            <a:ext uri="{FF2B5EF4-FFF2-40B4-BE49-F238E27FC236}">
              <a16:creationId xmlns="" xmlns:a16="http://schemas.microsoft.com/office/drawing/2014/main" id="{00000000-0008-0000-0500-0000D5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14" name="Text Box 7">
          <a:extLst>
            <a:ext uri="{FF2B5EF4-FFF2-40B4-BE49-F238E27FC236}">
              <a16:creationId xmlns="" xmlns:a16="http://schemas.microsoft.com/office/drawing/2014/main" id="{00000000-0008-0000-0500-0000D6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15" name="Text Box 6">
          <a:extLst>
            <a:ext uri="{FF2B5EF4-FFF2-40B4-BE49-F238E27FC236}">
              <a16:creationId xmlns="" xmlns:a16="http://schemas.microsoft.com/office/drawing/2014/main" id="{00000000-0008-0000-0500-0000D7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16" name="Text Box 7">
          <a:extLst>
            <a:ext uri="{FF2B5EF4-FFF2-40B4-BE49-F238E27FC236}">
              <a16:creationId xmlns="" xmlns:a16="http://schemas.microsoft.com/office/drawing/2014/main" id="{00000000-0008-0000-0500-0000D8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17" name="Text Box 6">
          <a:extLst>
            <a:ext uri="{FF2B5EF4-FFF2-40B4-BE49-F238E27FC236}">
              <a16:creationId xmlns="" xmlns:a16="http://schemas.microsoft.com/office/drawing/2014/main" id="{00000000-0008-0000-0500-0000D9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18" name="Text Box 7">
          <a:extLst>
            <a:ext uri="{FF2B5EF4-FFF2-40B4-BE49-F238E27FC236}">
              <a16:creationId xmlns="" xmlns:a16="http://schemas.microsoft.com/office/drawing/2014/main" id="{00000000-0008-0000-0500-0000DA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19" name="Text Box 6">
          <a:extLst>
            <a:ext uri="{FF2B5EF4-FFF2-40B4-BE49-F238E27FC236}">
              <a16:creationId xmlns="" xmlns:a16="http://schemas.microsoft.com/office/drawing/2014/main" id="{00000000-0008-0000-0500-0000DB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20" name="Text Box 7">
          <a:extLst>
            <a:ext uri="{FF2B5EF4-FFF2-40B4-BE49-F238E27FC236}">
              <a16:creationId xmlns="" xmlns:a16="http://schemas.microsoft.com/office/drawing/2014/main" id="{00000000-0008-0000-0500-0000DC00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21" name="Text Box 6">
          <a:extLst>
            <a:ext uri="{FF2B5EF4-FFF2-40B4-BE49-F238E27FC236}">
              <a16:creationId xmlns="" xmlns:a16="http://schemas.microsoft.com/office/drawing/2014/main" id="{00000000-0008-0000-0500-0000DD00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222" name="Text Box 5">
          <a:extLst>
            <a:ext uri="{FF2B5EF4-FFF2-40B4-BE49-F238E27FC236}">
              <a16:creationId xmlns="" xmlns:a16="http://schemas.microsoft.com/office/drawing/2014/main" id="{00000000-0008-0000-0500-0000DE00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23" name="Text Box 7">
          <a:extLst>
            <a:ext uri="{FF2B5EF4-FFF2-40B4-BE49-F238E27FC236}">
              <a16:creationId xmlns="" xmlns:a16="http://schemas.microsoft.com/office/drawing/2014/main" id="{00000000-0008-0000-0500-0000DF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24" name="Text Box 6">
          <a:extLst>
            <a:ext uri="{FF2B5EF4-FFF2-40B4-BE49-F238E27FC236}">
              <a16:creationId xmlns="" xmlns:a16="http://schemas.microsoft.com/office/drawing/2014/main" id="{00000000-0008-0000-0500-0000E0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25" name="Text Box 7">
          <a:extLst>
            <a:ext uri="{FF2B5EF4-FFF2-40B4-BE49-F238E27FC236}">
              <a16:creationId xmlns="" xmlns:a16="http://schemas.microsoft.com/office/drawing/2014/main" id="{00000000-0008-0000-0500-0000E1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26" name="Text Box 6">
          <a:extLst>
            <a:ext uri="{FF2B5EF4-FFF2-40B4-BE49-F238E27FC236}">
              <a16:creationId xmlns="" xmlns:a16="http://schemas.microsoft.com/office/drawing/2014/main" id="{00000000-0008-0000-0500-0000E2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27" name="Text Box 7">
          <a:extLst>
            <a:ext uri="{FF2B5EF4-FFF2-40B4-BE49-F238E27FC236}">
              <a16:creationId xmlns="" xmlns:a16="http://schemas.microsoft.com/office/drawing/2014/main" id="{00000000-0008-0000-0500-0000E3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28" name="Text Box 6">
          <a:extLst>
            <a:ext uri="{FF2B5EF4-FFF2-40B4-BE49-F238E27FC236}">
              <a16:creationId xmlns="" xmlns:a16="http://schemas.microsoft.com/office/drawing/2014/main" id="{00000000-0008-0000-0500-0000E4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29" name="Text Box 7">
          <a:extLst>
            <a:ext uri="{FF2B5EF4-FFF2-40B4-BE49-F238E27FC236}">
              <a16:creationId xmlns="" xmlns:a16="http://schemas.microsoft.com/office/drawing/2014/main" id="{00000000-0008-0000-0500-0000E5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30" name="Text Box 6">
          <a:extLst>
            <a:ext uri="{FF2B5EF4-FFF2-40B4-BE49-F238E27FC236}">
              <a16:creationId xmlns="" xmlns:a16="http://schemas.microsoft.com/office/drawing/2014/main" id="{00000000-0008-0000-0500-0000E6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31" name="Text Box 7">
          <a:extLst>
            <a:ext uri="{FF2B5EF4-FFF2-40B4-BE49-F238E27FC236}">
              <a16:creationId xmlns="" xmlns:a16="http://schemas.microsoft.com/office/drawing/2014/main" id="{00000000-0008-0000-0500-0000E7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32" name="Text Box 6">
          <a:extLst>
            <a:ext uri="{FF2B5EF4-FFF2-40B4-BE49-F238E27FC236}">
              <a16:creationId xmlns="" xmlns:a16="http://schemas.microsoft.com/office/drawing/2014/main" id="{00000000-0008-0000-0500-0000E8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33" name="Text Box 7">
          <a:extLst>
            <a:ext uri="{FF2B5EF4-FFF2-40B4-BE49-F238E27FC236}">
              <a16:creationId xmlns="" xmlns:a16="http://schemas.microsoft.com/office/drawing/2014/main" id="{00000000-0008-0000-0500-0000E9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34" name="Text Box 6">
          <a:extLst>
            <a:ext uri="{FF2B5EF4-FFF2-40B4-BE49-F238E27FC236}">
              <a16:creationId xmlns="" xmlns:a16="http://schemas.microsoft.com/office/drawing/2014/main" id="{00000000-0008-0000-0500-0000EA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235" name="Text Box 5">
          <a:extLst>
            <a:ext uri="{FF2B5EF4-FFF2-40B4-BE49-F238E27FC236}">
              <a16:creationId xmlns="" xmlns:a16="http://schemas.microsoft.com/office/drawing/2014/main" id="{00000000-0008-0000-0500-0000EB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36" name="Text Box 7">
          <a:extLst>
            <a:ext uri="{FF2B5EF4-FFF2-40B4-BE49-F238E27FC236}">
              <a16:creationId xmlns="" xmlns:a16="http://schemas.microsoft.com/office/drawing/2014/main" id="{00000000-0008-0000-0500-0000EC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37" name="Text Box 6">
          <a:extLst>
            <a:ext uri="{FF2B5EF4-FFF2-40B4-BE49-F238E27FC236}">
              <a16:creationId xmlns="" xmlns:a16="http://schemas.microsoft.com/office/drawing/2014/main" id="{00000000-0008-0000-0500-0000ED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38" name="Text Box 7">
          <a:extLst>
            <a:ext uri="{FF2B5EF4-FFF2-40B4-BE49-F238E27FC236}">
              <a16:creationId xmlns="" xmlns:a16="http://schemas.microsoft.com/office/drawing/2014/main" id="{00000000-0008-0000-0500-0000EE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39" name="Text Box 6">
          <a:extLst>
            <a:ext uri="{FF2B5EF4-FFF2-40B4-BE49-F238E27FC236}">
              <a16:creationId xmlns="" xmlns:a16="http://schemas.microsoft.com/office/drawing/2014/main" id="{00000000-0008-0000-0500-0000EF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40" name="Text Box 7">
          <a:extLst>
            <a:ext uri="{FF2B5EF4-FFF2-40B4-BE49-F238E27FC236}">
              <a16:creationId xmlns="" xmlns:a16="http://schemas.microsoft.com/office/drawing/2014/main" id="{00000000-0008-0000-0500-0000F0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41" name="Text Box 6">
          <a:extLst>
            <a:ext uri="{FF2B5EF4-FFF2-40B4-BE49-F238E27FC236}">
              <a16:creationId xmlns="" xmlns:a16="http://schemas.microsoft.com/office/drawing/2014/main" id="{00000000-0008-0000-0500-0000F1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42" name="Text Box 7">
          <a:extLst>
            <a:ext uri="{FF2B5EF4-FFF2-40B4-BE49-F238E27FC236}">
              <a16:creationId xmlns="" xmlns:a16="http://schemas.microsoft.com/office/drawing/2014/main" id="{00000000-0008-0000-0500-0000F2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43" name="Text Box 6">
          <a:extLst>
            <a:ext uri="{FF2B5EF4-FFF2-40B4-BE49-F238E27FC236}">
              <a16:creationId xmlns="" xmlns:a16="http://schemas.microsoft.com/office/drawing/2014/main" id="{00000000-0008-0000-0500-0000F3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44" name="Text Box 7">
          <a:extLst>
            <a:ext uri="{FF2B5EF4-FFF2-40B4-BE49-F238E27FC236}">
              <a16:creationId xmlns="" xmlns:a16="http://schemas.microsoft.com/office/drawing/2014/main" id="{00000000-0008-0000-0500-0000F4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45" name="Text Box 6">
          <a:extLst>
            <a:ext uri="{FF2B5EF4-FFF2-40B4-BE49-F238E27FC236}">
              <a16:creationId xmlns="" xmlns:a16="http://schemas.microsoft.com/office/drawing/2014/main" id="{00000000-0008-0000-0500-0000F5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246" name="Text Box 5">
          <a:extLst>
            <a:ext uri="{FF2B5EF4-FFF2-40B4-BE49-F238E27FC236}">
              <a16:creationId xmlns="" xmlns:a16="http://schemas.microsoft.com/office/drawing/2014/main" id="{00000000-0008-0000-0500-0000F600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47" name="Text Box 7">
          <a:extLst>
            <a:ext uri="{FF2B5EF4-FFF2-40B4-BE49-F238E27FC236}">
              <a16:creationId xmlns="" xmlns:a16="http://schemas.microsoft.com/office/drawing/2014/main" id="{00000000-0008-0000-0500-0000F7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48" name="Text Box 6">
          <a:extLst>
            <a:ext uri="{FF2B5EF4-FFF2-40B4-BE49-F238E27FC236}">
              <a16:creationId xmlns="" xmlns:a16="http://schemas.microsoft.com/office/drawing/2014/main" id="{00000000-0008-0000-0500-0000F8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49" name="Text Box 7">
          <a:extLst>
            <a:ext uri="{FF2B5EF4-FFF2-40B4-BE49-F238E27FC236}">
              <a16:creationId xmlns="" xmlns:a16="http://schemas.microsoft.com/office/drawing/2014/main" id="{00000000-0008-0000-0500-0000F9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50" name="Text Box 6">
          <a:extLst>
            <a:ext uri="{FF2B5EF4-FFF2-40B4-BE49-F238E27FC236}">
              <a16:creationId xmlns="" xmlns:a16="http://schemas.microsoft.com/office/drawing/2014/main" id="{00000000-0008-0000-0500-0000FA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51" name="Text Box 7">
          <a:extLst>
            <a:ext uri="{FF2B5EF4-FFF2-40B4-BE49-F238E27FC236}">
              <a16:creationId xmlns="" xmlns:a16="http://schemas.microsoft.com/office/drawing/2014/main" id="{00000000-0008-0000-0500-0000FB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52" name="Text Box 6">
          <a:extLst>
            <a:ext uri="{FF2B5EF4-FFF2-40B4-BE49-F238E27FC236}">
              <a16:creationId xmlns="" xmlns:a16="http://schemas.microsoft.com/office/drawing/2014/main" id="{00000000-0008-0000-0500-0000FC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53" name="Text Box 7">
          <a:extLst>
            <a:ext uri="{FF2B5EF4-FFF2-40B4-BE49-F238E27FC236}">
              <a16:creationId xmlns="" xmlns:a16="http://schemas.microsoft.com/office/drawing/2014/main" id="{00000000-0008-0000-0500-0000FD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54" name="Text Box 6">
          <a:extLst>
            <a:ext uri="{FF2B5EF4-FFF2-40B4-BE49-F238E27FC236}">
              <a16:creationId xmlns="" xmlns:a16="http://schemas.microsoft.com/office/drawing/2014/main" id="{00000000-0008-0000-0500-0000FE00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55" name="Text Box 7">
          <a:extLst>
            <a:ext uri="{FF2B5EF4-FFF2-40B4-BE49-F238E27FC236}">
              <a16:creationId xmlns="" xmlns:a16="http://schemas.microsoft.com/office/drawing/2014/main" id="{00000000-0008-0000-0500-0000FF00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56" name="Text Box 6">
          <a:extLst>
            <a:ext uri="{FF2B5EF4-FFF2-40B4-BE49-F238E27FC236}">
              <a16:creationId xmlns="" xmlns:a16="http://schemas.microsoft.com/office/drawing/2014/main" id="{00000000-0008-0000-0500-00000001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19075"/>
    <xdr:sp macro="" textlink="">
      <xdr:nvSpPr>
        <xdr:cNvPr id="257" name="Text Box 7">
          <a:extLst>
            <a:ext uri="{FF2B5EF4-FFF2-40B4-BE49-F238E27FC236}">
              <a16:creationId xmlns="" xmlns:a16="http://schemas.microsoft.com/office/drawing/2014/main" id="{00000000-0008-0000-0500-000001010000}"/>
            </a:ext>
          </a:extLst>
        </xdr:cNvPr>
        <xdr:cNvSpPr txBox="1">
          <a:spLocks noChangeArrowheads="1"/>
        </xdr:cNvSpPr>
      </xdr:nvSpPr>
      <xdr:spPr bwMode="auto">
        <a:xfrm>
          <a:off x="1285875" y="280130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94</xdr:row>
      <xdr:rowOff>0</xdr:rowOff>
    </xdr:from>
    <xdr:ext cx="76200" cy="200025"/>
    <xdr:sp macro="" textlink="">
      <xdr:nvSpPr>
        <xdr:cNvPr id="258" name="Text Box 6">
          <a:extLst>
            <a:ext uri="{FF2B5EF4-FFF2-40B4-BE49-F238E27FC236}">
              <a16:creationId xmlns="" xmlns:a16="http://schemas.microsoft.com/office/drawing/2014/main" id="{00000000-0008-0000-0500-000002010000}"/>
            </a:ext>
          </a:extLst>
        </xdr:cNvPr>
        <xdr:cNvSpPr txBox="1">
          <a:spLocks noChangeArrowheads="1"/>
        </xdr:cNvSpPr>
      </xdr:nvSpPr>
      <xdr:spPr bwMode="auto">
        <a:xfrm>
          <a:off x="7124700"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94</xdr:row>
      <xdr:rowOff>0</xdr:rowOff>
    </xdr:from>
    <xdr:ext cx="76200" cy="200025"/>
    <xdr:sp macro="" textlink="">
      <xdr:nvSpPr>
        <xdr:cNvPr id="259" name="Text Box 5">
          <a:extLst>
            <a:ext uri="{FF2B5EF4-FFF2-40B4-BE49-F238E27FC236}">
              <a16:creationId xmlns="" xmlns:a16="http://schemas.microsoft.com/office/drawing/2014/main" id="{00000000-0008-0000-0500-000003010000}"/>
            </a:ext>
          </a:extLst>
        </xdr:cNvPr>
        <xdr:cNvSpPr txBox="1">
          <a:spLocks noChangeArrowheads="1"/>
        </xdr:cNvSpPr>
      </xdr:nvSpPr>
      <xdr:spPr bwMode="auto">
        <a:xfrm>
          <a:off x="1285875" y="2801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60" name="Text Box 7">
          <a:extLst>
            <a:ext uri="{FF2B5EF4-FFF2-40B4-BE49-F238E27FC236}">
              <a16:creationId xmlns="" xmlns:a16="http://schemas.microsoft.com/office/drawing/2014/main" id="{00000000-0008-0000-0500-000004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61" name="Text Box 6">
          <a:extLst>
            <a:ext uri="{FF2B5EF4-FFF2-40B4-BE49-F238E27FC236}">
              <a16:creationId xmlns="" xmlns:a16="http://schemas.microsoft.com/office/drawing/2014/main" id="{00000000-0008-0000-0500-000005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62" name="Text Box 7">
          <a:extLst>
            <a:ext uri="{FF2B5EF4-FFF2-40B4-BE49-F238E27FC236}">
              <a16:creationId xmlns="" xmlns:a16="http://schemas.microsoft.com/office/drawing/2014/main" id="{00000000-0008-0000-0500-000006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63" name="Text Box 6">
          <a:extLst>
            <a:ext uri="{FF2B5EF4-FFF2-40B4-BE49-F238E27FC236}">
              <a16:creationId xmlns="" xmlns:a16="http://schemas.microsoft.com/office/drawing/2014/main" id="{00000000-0008-0000-0500-000007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64" name="Text Box 7">
          <a:extLst>
            <a:ext uri="{FF2B5EF4-FFF2-40B4-BE49-F238E27FC236}">
              <a16:creationId xmlns="" xmlns:a16="http://schemas.microsoft.com/office/drawing/2014/main" id="{00000000-0008-0000-0500-000008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65" name="Text Box 6">
          <a:extLst>
            <a:ext uri="{FF2B5EF4-FFF2-40B4-BE49-F238E27FC236}">
              <a16:creationId xmlns="" xmlns:a16="http://schemas.microsoft.com/office/drawing/2014/main" id="{00000000-0008-0000-0500-000009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66" name="Text Box 7">
          <a:extLst>
            <a:ext uri="{FF2B5EF4-FFF2-40B4-BE49-F238E27FC236}">
              <a16:creationId xmlns="" xmlns:a16="http://schemas.microsoft.com/office/drawing/2014/main" id="{00000000-0008-0000-0500-00000A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67" name="Text Box 6">
          <a:extLst>
            <a:ext uri="{FF2B5EF4-FFF2-40B4-BE49-F238E27FC236}">
              <a16:creationId xmlns="" xmlns:a16="http://schemas.microsoft.com/office/drawing/2014/main" id="{00000000-0008-0000-0500-00000B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68" name="Text Box 7">
          <a:extLst>
            <a:ext uri="{FF2B5EF4-FFF2-40B4-BE49-F238E27FC236}">
              <a16:creationId xmlns="" xmlns:a16="http://schemas.microsoft.com/office/drawing/2014/main" id="{00000000-0008-0000-0500-00000C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69" name="Text Box 6">
          <a:extLst>
            <a:ext uri="{FF2B5EF4-FFF2-40B4-BE49-F238E27FC236}">
              <a16:creationId xmlns="" xmlns:a16="http://schemas.microsoft.com/office/drawing/2014/main" id="{00000000-0008-0000-0500-00000D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70" name="Text Box 7">
          <a:extLst>
            <a:ext uri="{FF2B5EF4-FFF2-40B4-BE49-F238E27FC236}">
              <a16:creationId xmlns="" xmlns:a16="http://schemas.microsoft.com/office/drawing/2014/main" id="{00000000-0008-0000-0500-00000E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71" name="Text Box 6">
          <a:extLst>
            <a:ext uri="{FF2B5EF4-FFF2-40B4-BE49-F238E27FC236}">
              <a16:creationId xmlns="" xmlns:a16="http://schemas.microsoft.com/office/drawing/2014/main" id="{00000000-0008-0000-0500-00000F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272" name="Text Box 5">
          <a:extLst>
            <a:ext uri="{FF2B5EF4-FFF2-40B4-BE49-F238E27FC236}">
              <a16:creationId xmlns="" xmlns:a16="http://schemas.microsoft.com/office/drawing/2014/main" id="{00000000-0008-0000-0500-000010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73" name="Text Box 7">
          <a:extLst>
            <a:ext uri="{FF2B5EF4-FFF2-40B4-BE49-F238E27FC236}">
              <a16:creationId xmlns="" xmlns:a16="http://schemas.microsoft.com/office/drawing/2014/main" id="{00000000-0008-0000-0500-000011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74" name="Text Box 6">
          <a:extLst>
            <a:ext uri="{FF2B5EF4-FFF2-40B4-BE49-F238E27FC236}">
              <a16:creationId xmlns="" xmlns:a16="http://schemas.microsoft.com/office/drawing/2014/main" id="{00000000-0008-0000-0500-000012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75" name="Text Box 7">
          <a:extLst>
            <a:ext uri="{FF2B5EF4-FFF2-40B4-BE49-F238E27FC236}">
              <a16:creationId xmlns="" xmlns:a16="http://schemas.microsoft.com/office/drawing/2014/main" id="{00000000-0008-0000-0500-000013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76" name="Text Box 6">
          <a:extLst>
            <a:ext uri="{FF2B5EF4-FFF2-40B4-BE49-F238E27FC236}">
              <a16:creationId xmlns="" xmlns:a16="http://schemas.microsoft.com/office/drawing/2014/main" id="{00000000-0008-0000-0500-000014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77" name="Text Box 7">
          <a:extLst>
            <a:ext uri="{FF2B5EF4-FFF2-40B4-BE49-F238E27FC236}">
              <a16:creationId xmlns="" xmlns:a16="http://schemas.microsoft.com/office/drawing/2014/main" id="{00000000-0008-0000-0500-000015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78" name="Text Box 6">
          <a:extLst>
            <a:ext uri="{FF2B5EF4-FFF2-40B4-BE49-F238E27FC236}">
              <a16:creationId xmlns="" xmlns:a16="http://schemas.microsoft.com/office/drawing/2014/main" id="{00000000-0008-0000-0500-000016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79" name="Text Box 7">
          <a:extLst>
            <a:ext uri="{FF2B5EF4-FFF2-40B4-BE49-F238E27FC236}">
              <a16:creationId xmlns="" xmlns:a16="http://schemas.microsoft.com/office/drawing/2014/main" id="{00000000-0008-0000-0500-000017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80" name="Text Box 6">
          <a:extLst>
            <a:ext uri="{FF2B5EF4-FFF2-40B4-BE49-F238E27FC236}">
              <a16:creationId xmlns="" xmlns:a16="http://schemas.microsoft.com/office/drawing/2014/main" id="{00000000-0008-0000-0500-000018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81" name="Text Box 7">
          <a:extLst>
            <a:ext uri="{FF2B5EF4-FFF2-40B4-BE49-F238E27FC236}">
              <a16:creationId xmlns="" xmlns:a16="http://schemas.microsoft.com/office/drawing/2014/main" id="{00000000-0008-0000-0500-000019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82" name="Text Box 6">
          <a:extLst>
            <a:ext uri="{FF2B5EF4-FFF2-40B4-BE49-F238E27FC236}">
              <a16:creationId xmlns="" xmlns:a16="http://schemas.microsoft.com/office/drawing/2014/main" id="{00000000-0008-0000-0500-00001A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83" name="Text Box 7">
          <a:extLst>
            <a:ext uri="{FF2B5EF4-FFF2-40B4-BE49-F238E27FC236}">
              <a16:creationId xmlns="" xmlns:a16="http://schemas.microsoft.com/office/drawing/2014/main" id="{00000000-0008-0000-0500-00001B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84" name="Text Box 6">
          <a:extLst>
            <a:ext uri="{FF2B5EF4-FFF2-40B4-BE49-F238E27FC236}">
              <a16:creationId xmlns="" xmlns:a16="http://schemas.microsoft.com/office/drawing/2014/main" id="{00000000-0008-0000-0500-00001C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285" name="Text Box 5">
          <a:extLst>
            <a:ext uri="{FF2B5EF4-FFF2-40B4-BE49-F238E27FC236}">
              <a16:creationId xmlns="" xmlns:a16="http://schemas.microsoft.com/office/drawing/2014/main" id="{00000000-0008-0000-0500-00001D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86" name="Text Box 7">
          <a:extLst>
            <a:ext uri="{FF2B5EF4-FFF2-40B4-BE49-F238E27FC236}">
              <a16:creationId xmlns="" xmlns:a16="http://schemas.microsoft.com/office/drawing/2014/main" id="{00000000-0008-0000-0500-00001E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87" name="Text Box 6">
          <a:extLst>
            <a:ext uri="{FF2B5EF4-FFF2-40B4-BE49-F238E27FC236}">
              <a16:creationId xmlns="" xmlns:a16="http://schemas.microsoft.com/office/drawing/2014/main" id="{00000000-0008-0000-0500-00001F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88" name="Text Box 7">
          <a:extLst>
            <a:ext uri="{FF2B5EF4-FFF2-40B4-BE49-F238E27FC236}">
              <a16:creationId xmlns="" xmlns:a16="http://schemas.microsoft.com/office/drawing/2014/main" id="{00000000-0008-0000-0500-000020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89" name="Text Box 6">
          <a:extLst>
            <a:ext uri="{FF2B5EF4-FFF2-40B4-BE49-F238E27FC236}">
              <a16:creationId xmlns="" xmlns:a16="http://schemas.microsoft.com/office/drawing/2014/main" id="{00000000-0008-0000-0500-000021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90" name="Text Box 7">
          <a:extLst>
            <a:ext uri="{FF2B5EF4-FFF2-40B4-BE49-F238E27FC236}">
              <a16:creationId xmlns="" xmlns:a16="http://schemas.microsoft.com/office/drawing/2014/main" id="{00000000-0008-0000-0500-000022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91" name="Text Box 6">
          <a:extLst>
            <a:ext uri="{FF2B5EF4-FFF2-40B4-BE49-F238E27FC236}">
              <a16:creationId xmlns="" xmlns:a16="http://schemas.microsoft.com/office/drawing/2014/main" id="{00000000-0008-0000-0500-000023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92" name="Text Box 7">
          <a:extLst>
            <a:ext uri="{FF2B5EF4-FFF2-40B4-BE49-F238E27FC236}">
              <a16:creationId xmlns="" xmlns:a16="http://schemas.microsoft.com/office/drawing/2014/main" id="{00000000-0008-0000-0500-000024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93" name="Text Box 6">
          <a:extLst>
            <a:ext uri="{FF2B5EF4-FFF2-40B4-BE49-F238E27FC236}">
              <a16:creationId xmlns="" xmlns:a16="http://schemas.microsoft.com/office/drawing/2014/main" id="{00000000-0008-0000-0500-000025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94" name="Text Box 7">
          <a:extLst>
            <a:ext uri="{FF2B5EF4-FFF2-40B4-BE49-F238E27FC236}">
              <a16:creationId xmlns="" xmlns:a16="http://schemas.microsoft.com/office/drawing/2014/main" id="{00000000-0008-0000-0500-000026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95" name="Text Box 6">
          <a:extLst>
            <a:ext uri="{FF2B5EF4-FFF2-40B4-BE49-F238E27FC236}">
              <a16:creationId xmlns="" xmlns:a16="http://schemas.microsoft.com/office/drawing/2014/main" id="{00000000-0008-0000-0500-000027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296" name="Text Box 5">
          <a:extLst>
            <a:ext uri="{FF2B5EF4-FFF2-40B4-BE49-F238E27FC236}">
              <a16:creationId xmlns="" xmlns:a16="http://schemas.microsoft.com/office/drawing/2014/main" id="{00000000-0008-0000-0500-000028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97" name="Text Box 7">
          <a:extLst>
            <a:ext uri="{FF2B5EF4-FFF2-40B4-BE49-F238E27FC236}">
              <a16:creationId xmlns="" xmlns:a16="http://schemas.microsoft.com/office/drawing/2014/main" id="{00000000-0008-0000-0500-000029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298" name="Text Box 6">
          <a:extLst>
            <a:ext uri="{FF2B5EF4-FFF2-40B4-BE49-F238E27FC236}">
              <a16:creationId xmlns="" xmlns:a16="http://schemas.microsoft.com/office/drawing/2014/main" id="{00000000-0008-0000-0500-00002A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299" name="Text Box 7">
          <a:extLst>
            <a:ext uri="{FF2B5EF4-FFF2-40B4-BE49-F238E27FC236}">
              <a16:creationId xmlns="" xmlns:a16="http://schemas.microsoft.com/office/drawing/2014/main" id="{00000000-0008-0000-0500-00002B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00" name="Text Box 6">
          <a:extLst>
            <a:ext uri="{FF2B5EF4-FFF2-40B4-BE49-F238E27FC236}">
              <a16:creationId xmlns="" xmlns:a16="http://schemas.microsoft.com/office/drawing/2014/main" id="{00000000-0008-0000-0500-00002C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01" name="Text Box 7">
          <a:extLst>
            <a:ext uri="{FF2B5EF4-FFF2-40B4-BE49-F238E27FC236}">
              <a16:creationId xmlns="" xmlns:a16="http://schemas.microsoft.com/office/drawing/2014/main" id="{00000000-0008-0000-0500-00002D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02" name="Text Box 6">
          <a:extLst>
            <a:ext uri="{FF2B5EF4-FFF2-40B4-BE49-F238E27FC236}">
              <a16:creationId xmlns="" xmlns:a16="http://schemas.microsoft.com/office/drawing/2014/main" id="{00000000-0008-0000-0500-00002E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03" name="Text Box 7">
          <a:extLst>
            <a:ext uri="{FF2B5EF4-FFF2-40B4-BE49-F238E27FC236}">
              <a16:creationId xmlns="" xmlns:a16="http://schemas.microsoft.com/office/drawing/2014/main" id="{00000000-0008-0000-0500-00002F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04" name="Text Box 6">
          <a:extLst>
            <a:ext uri="{FF2B5EF4-FFF2-40B4-BE49-F238E27FC236}">
              <a16:creationId xmlns="" xmlns:a16="http://schemas.microsoft.com/office/drawing/2014/main" id="{00000000-0008-0000-0500-000030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05" name="Text Box 7">
          <a:extLst>
            <a:ext uri="{FF2B5EF4-FFF2-40B4-BE49-F238E27FC236}">
              <a16:creationId xmlns="" xmlns:a16="http://schemas.microsoft.com/office/drawing/2014/main" id="{00000000-0008-0000-0500-000031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06" name="Text Box 6">
          <a:extLst>
            <a:ext uri="{FF2B5EF4-FFF2-40B4-BE49-F238E27FC236}">
              <a16:creationId xmlns="" xmlns:a16="http://schemas.microsoft.com/office/drawing/2014/main" id="{00000000-0008-0000-0500-000032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07" name="Text Box 7">
          <a:extLst>
            <a:ext uri="{FF2B5EF4-FFF2-40B4-BE49-F238E27FC236}">
              <a16:creationId xmlns="" xmlns:a16="http://schemas.microsoft.com/office/drawing/2014/main" id="{00000000-0008-0000-0500-000033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08" name="Text Box 6">
          <a:extLst>
            <a:ext uri="{FF2B5EF4-FFF2-40B4-BE49-F238E27FC236}">
              <a16:creationId xmlns="" xmlns:a16="http://schemas.microsoft.com/office/drawing/2014/main" id="{00000000-0008-0000-0500-000034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309" name="Text Box 5">
          <a:extLst>
            <a:ext uri="{FF2B5EF4-FFF2-40B4-BE49-F238E27FC236}">
              <a16:creationId xmlns="" xmlns:a16="http://schemas.microsoft.com/office/drawing/2014/main" id="{00000000-0008-0000-0500-000035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401</xdr:row>
      <xdr:rowOff>0</xdr:rowOff>
    </xdr:from>
    <xdr:ext cx="76200" cy="222885"/>
    <xdr:sp macro="" textlink="">
      <xdr:nvSpPr>
        <xdr:cNvPr id="310" name="Text Box 6">
          <a:extLst>
            <a:ext uri="{FF2B5EF4-FFF2-40B4-BE49-F238E27FC236}">
              <a16:creationId xmlns="" xmlns:a16="http://schemas.microsoft.com/office/drawing/2014/main" id="{00000000-0008-0000-0500-000036010000}"/>
            </a:ext>
          </a:extLst>
        </xdr:cNvPr>
        <xdr:cNvSpPr txBox="1">
          <a:spLocks noChangeArrowheads="1"/>
        </xdr:cNvSpPr>
      </xdr:nvSpPr>
      <xdr:spPr bwMode="auto">
        <a:xfrm>
          <a:off x="1308735" y="230000175"/>
          <a:ext cx="76200" cy="222885"/>
        </a:xfrm>
        <a:prstGeom prst="rect">
          <a:avLst/>
        </a:prstGeom>
        <a:noFill/>
        <a:ln w="9525">
          <a:noFill/>
          <a:miter lim="800000"/>
          <a:headEnd/>
          <a:tailEnd/>
        </a:ln>
      </xdr:spPr>
    </xdr:sp>
    <xdr:clientData/>
  </xdr:oneCellAnchor>
  <xdr:oneCellAnchor>
    <xdr:from>
      <xdr:col>2</xdr:col>
      <xdr:colOff>861060</xdr:colOff>
      <xdr:row>401</xdr:row>
      <xdr:rowOff>0</xdr:rowOff>
    </xdr:from>
    <xdr:ext cx="76200" cy="198915"/>
    <xdr:sp macro="" textlink="">
      <xdr:nvSpPr>
        <xdr:cNvPr id="311" name="Text Box 6">
          <a:extLst>
            <a:ext uri="{FF2B5EF4-FFF2-40B4-BE49-F238E27FC236}">
              <a16:creationId xmlns="" xmlns:a16="http://schemas.microsoft.com/office/drawing/2014/main" id="{00000000-0008-0000-0500-000037010000}"/>
            </a:ext>
          </a:extLst>
        </xdr:cNvPr>
        <xdr:cNvSpPr txBox="1">
          <a:spLocks noChangeArrowheads="1"/>
        </xdr:cNvSpPr>
      </xdr:nvSpPr>
      <xdr:spPr bwMode="auto">
        <a:xfrm>
          <a:off x="1308735" y="230000175"/>
          <a:ext cx="76200" cy="198915"/>
        </a:xfrm>
        <a:prstGeom prst="rect">
          <a:avLst/>
        </a:prstGeom>
        <a:noFill/>
        <a:ln w="9525">
          <a:noFill/>
          <a:miter lim="800000"/>
          <a:headEnd/>
          <a:tailEnd/>
        </a:ln>
      </xdr:spPr>
    </xdr:sp>
    <xdr:clientData/>
  </xdr:oneCellAnchor>
  <xdr:oneCellAnchor>
    <xdr:from>
      <xdr:col>2</xdr:col>
      <xdr:colOff>861060</xdr:colOff>
      <xdr:row>401</xdr:row>
      <xdr:rowOff>0</xdr:rowOff>
    </xdr:from>
    <xdr:ext cx="76200" cy="1209424"/>
    <xdr:sp macro="" textlink="">
      <xdr:nvSpPr>
        <xdr:cNvPr id="312" name="Text Box 6">
          <a:extLst>
            <a:ext uri="{FF2B5EF4-FFF2-40B4-BE49-F238E27FC236}">
              <a16:creationId xmlns="" xmlns:a16="http://schemas.microsoft.com/office/drawing/2014/main" id="{00000000-0008-0000-0500-000038010000}"/>
            </a:ext>
          </a:extLst>
        </xdr:cNvPr>
        <xdr:cNvSpPr txBox="1">
          <a:spLocks noChangeArrowheads="1"/>
        </xdr:cNvSpPr>
      </xdr:nvSpPr>
      <xdr:spPr bwMode="auto">
        <a:xfrm>
          <a:off x="1308735" y="230000175"/>
          <a:ext cx="76200" cy="1209424"/>
        </a:xfrm>
        <a:prstGeom prst="rect">
          <a:avLst/>
        </a:prstGeom>
        <a:noFill/>
        <a:ln w="9525">
          <a:noFill/>
          <a:miter lim="800000"/>
          <a:headEnd/>
          <a:tailEnd/>
        </a:ln>
      </xdr:spPr>
    </xdr:sp>
    <xdr:clientData/>
  </xdr:oneCellAnchor>
  <xdr:oneCellAnchor>
    <xdr:from>
      <xdr:col>2</xdr:col>
      <xdr:colOff>861060</xdr:colOff>
      <xdr:row>401</xdr:row>
      <xdr:rowOff>0</xdr:rowOff>
    </xdr:from>
    <xdr:ext cx="76200" cy="1209424"/>
    <xdr:sp macro="" textlink="">
      <xdr:nvSpPr>
        <xdr:cNvPr id="313" name="Text Box 6">
          <a:extLst>
            <a:ext uri="{FF2B5EF4-FFF2-40B4-BE49-F238E27FC236}">
              <a16:creationId xmlns="" xmlns:a16="http://schemas.microsoft.com/office/drawing/2014/main" id="{00000000-0008-0000-0500-000039010000}"/>
            </a:ext>
          </a:extLst>
        </xdr:cNvPr>
        <xdr:cNvSpPr txBox="1">
          <a:spLocks noChangeArrowheads="1"/>
        </xdr:cNvSpPr>
      </xdr:nvSpPr>
      <xdr:spPr bwMode="auto">
        <a:xfrm>
          <a:off x="1308735" y="230000175"/>
          <a:ext cx="76200" cy="1209424"/>
        </a:xfrm>
        <a:prstGeom prst="rect">
          <a:avLst/>
        </a:prstGeom>
        <a:noFill/>
        <a:ln w="9525">
          <a:noFill/>
          <a:miter lim="800000"/>
          <a:headEnd/>
          <a:tailEnd/>
        </a:ln>
      </xdr:spPr>
    </xdr:sp>
    <xdr:clientData/>
  </xdr:oneCellAnchor>
  <xdr:oneCellAnchor>
    <xdr:from>
      <xdr:col>2</xdr:col>
      <xdr:colOff>861060</xdr:colOff>
      <xdr:row>401</xdr:row>
      <xdr:rowOff>0</xdr:rowOff>
    </xdr:from>
    <xdr:ext cx="76200" cy="1209424"/>
    <xdr:sp macro="" textlink="">
      <xdr:nvSpPr>
        <xdr:cNvPr id="314" name="Text Box 6">
          <a:extLst>
            <a:ext uri="{FF2B5EF4-FFF2-40B4-BE49-F238E27FC236}">
              <a16:creationId xmlns="" xmlns:a16="http://schemas.microsoft.com/office/drawing/2014/main" id="{00000000-0008-0000-0500-00003A010000}"/>
            </a:ext>
          </a:extLst>
        </xdr:cNvPr>
        <xdr:cNvSpPr txBox="1">
          <a:spLocks noChangeArrowheads="1"/>
        </xdr:cNvSpPr>
      </xdr:nvSpPr>
      <xdr:spPr bwMode="auto">
        <a:xfrm>
          <a:off x="1308735" y="230000175"/>
          <a:ext cx="76200" cy="1209424"/>
        </a:xfrm>
        <a:prstGeom prst="rect">
          <a:avLst/>
        </a:prstGeom>
        <a:noFill/>
        <a:ln w="9525">
          <a:noFill/>
          <a:miter lim="800000"/>
          <a:headEnd/>
          <a:tailEnd/>
        </a:ln>
      </xdr:spPr>
    </xdr:sp>
    <xdr:clientData/>
  </xdr:oneCellAnchor>
  <xdr:oneCellAnchor>
    <xdr:from>
      <xdr:col>2</xdr:col>
      <xdr:colOff>861060</xdr:colOff>
      <xdr:row>401</xdr:row>
      <xdr:rowOff>0</xdr:rowOff>
    </xdr:from>
    <xdr:ext cx="76200" cy="219850"/>
    <xdr:sp macro="" textlink="">
      <xdr:nvSpPr>
        <xdr:cNvPr id="315" name="Text Box 6">
          <a:extLst>
            <a:ext uri="{FF2B5EF4-FFF2-40B4-BE49-F238E27FC236}">
              <a16:creationId xmlns="" xmlns:a16="http://schemas.microsoft.com/office/drawing/2014/main" id="{00000000-0008-0000-0500-00003B010000}"/>
            </a:ext>
          </a:extLst>
        </xdr:cNvPr>
        <xdr:cNvSpPr txBox="1">
          <a:spLocks noChangeArrowheads="1"/>
        </xdr:cNvSpPr>
      </xdr:nvSpPr>
      <xdr:spPr bwMode="auto">
        <a:xfrm>
          <a:off x="1308735" y="230000175"/>
          <a:ext cx="76200" cy="219850"/>
        </a:xfrm>
        <a:prstGeom prst="rect">
          <a:avLst/>
        </a:prstGeom>
        <a:noFill/>
        <a:ln w="9525">
          <a:noFill/>
          <a:miter lim="800000"/>
          <a:headEnd/>
          <a:tailEnd/>
        </a:ln>
      </xdr:spPr>
    </xdr:sp>
    <xdr:clientData/>
  </xdr:oneCellAnchor>
  <xdr:oneCellAnchor>
    <xdr:from>
      <xdr:col>2</xdr:col>
      <xdr:colOff>838200</xdr:colOff>
      <xdr:row>401</xdr:row>
      <xdr:rowOff>0</xdr:rowOff>
    </xdr:from>
    <xdr:ext cx="76200" cy="219075"/>
    <xdr:sp macro="" textlink="">
      <xdr:nvSpPr>
        <xdr:cNvPr id="316" name="Text Box 7">
          <a:extLst>
            <a:ext uri="{FF2B5EF4-FFF2-40B4-BE49-F238E27FC236}">
              <a16:creationId xmlns="" xmlns:a16="http://schemas.microsoft.com/office/drawing/2014/main" id="{00000000-0008-0000-0500-00003C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17" name="Text Box 6">
          <a:extLst>
            <a:ext uri="{FF2B5EF4-FFF2-40B4-BE49-F238E27FC236}">
              <a16:creationId xmlns="" xmlns:a16="http://schemas.microsoft.com/office/drawing/2014/main" id="{00000000-0008-0000-0500-00003D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18" name="Text Box 7">
          <a:extLst>
            <a:ext uri="{FF2B5EF4-FFF2-40B4-BE49-F238E27FC236}">
              <a16:creationId xmlns="" xmlns:a16="http://schemas.microsoft.com/office/drawing/2014/main" id="{00000000-0008-0000-0500-00003E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19" name="Text Box 6">
          <a:extLst>
            <a:ext uri="{FF2B5EF4-FFF2-40B4-BE49-F238E27FC236}">
              <a16:creationId xmlns="" xmlns:a16="http://schemas.microsoft.com/office/drawing/2014/main" id="{00000000-0008-0000-0500-00003F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20" name="Text Box 7">
          <a:extLst>
            <a:ext uri="{FF2B5EF4-FFF2-40B4-BE49-F238E27FC236}">
              <a16:creationId xmlns="" xmlns:a16="http://schemas.microsoft.com/office/drawing/2014/main" id="{00000000-0008-0000-0500-000040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21" name="Text Box 6">
          <a:extLst>
            <a:ext uri="{FF2B5EF4-FFF2-40B4-BE49-F238E27FC236}">
              <a16:creationId xmlns="" xmlns:a16="http://schemas.microsoft.com/office/drawing/2014/main" id="{00000000-0008-0000-0500-000041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22" name="Text Box 7">
          <a:extLst>
            <a:ext uri="{FF2B5EF4-FFF2-40B4-BE49-F238E27FC236}">
              <a16:creationId xmlns="" xmlns:a16="http://schemas.microsoft.com/office/drawing/2014/main" id="{00000000-0008-0000-0500-000042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23" name="Text Box 6">
          <a:extLst>
            <a:ext uri="{FF2B5EF4-FFF2-40B4-BE49-F238E27FC236}">
              <a16:creationId xmlns="" xmlns:a16="http://schemas.microsoft.com/office/drawing/2014/main" id="{00000000-0008-0000-0500-000043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24" name="Text Box 7">
          <a:extLst>
            <a:ext uri="{FF2B5EF4-FFF2-40B4-BE49-F238E27FC236}">
              <a16:creationId xmlns="" xmlns:a16="http://schemas.microsoft.com/office/drawing/2014/main" id="{00000000-0008-0000-0500-000044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25" name="Text Box 6">
          <a:extLst>
            <a:ext uri="{FF2B5EF4-FFF2-40B4-BE49-F238E27FC236}">
              <a16:creationId xmlns="" xmlns:a16="http://schemas.microsoft.com/office/drawing/2014/main" id="{00000000-0008-0000-0500-000045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26" name="Text Box 7">
          <a:extLst>
            <a:ext uri="{FF2B5EF4-FFF2-40B4-BE49-F238E27FC236}">
              <a16:creationId xmlns="" xmlns:a16="http://schemas.microsoft.com/office/drawing/2014/main" id="{00000000-0008-0000-0500-000046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27" name="Text Box 6">
          <a:extLst>
            <a:ext uri="{FF2B5EF4-FFF2-40B4-BE49-F238E27FC236}">
              <a16:creationId xmlns="" xmlns:a16="http://schemas.microsoft.com/office/drawing/2014/main" id="{00000000-0008-0000-0500-000047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328" name="Text Box 5">
          <a:extLst>
            <a:ext uri="{FF2B5EF4-FFF2-40B4-BE49-F238E27FC236}">
              <a16:creationId xmlns="" xmlns:a16="http://schemas.microsoft.com/office/drawing/2014/main" id="{00000000-0008-0000-0500-000048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29" name="Text Box 7">
          <a:extLst>
            <a:ext uri="{FF2B5EF4-FFF2-40B4-BE49-F238E27FC236}">
              <a16:creationId xmlns="" xmlns:a16="http://schemas.microsoft.com/office/drawing/2014/main" id="{00000000-0008-0000-0500-000049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30" name="Text Box 6">
          <a:extLst>
            <a:ext uri="{FF2B5EF4-FFF2-40B4-BE49-F238E27FC236}">
              <a16:creationId xmlns="" xmlns:a16="http://schemas.microsoft.com/office/drawing/2014/main" id="{00000000-0008-0000-0500-00004A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31" name="Text Box 7">
          <a:extLst>
            <a:ext uri="{FF2B5EF4-FFF2-40B4-BE49-F238E27FC236}">
              <a16:creationId xmlns="" xmlns:a16="http://schemas.microsoft.com/office/drawing/2014/main" id="{00000000-0008-0000-0500-00004B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32" name="Text Box 6">
          <a:extLst>
            <a:ext uri="{FF2B5EF4-FFF2-40B4-BE49-F238E27FC236}">
              <a16:creationId xmlns="" xmlns:a16="http://schemas.microsoft.com/office/drawing/2014/main" id="{00000000-0008-0000-0500-00004C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33" name="Text Box 7">
          <a:extLst>
            <a:ext uri="{FF2B5EF4-FFF2-40B4-BE49-F238E27FC236}">
              <a16:creationId xmlns="" xmlns:a16="http://schemas.microsoft.com/office/drawing/2014/main" id="{00000000-0008-0000-0500-00004D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34" name="Text Box 6">
          <a:extLst>
            <a:ext uri="{FF2B5EF4-FFF2-40B4-BE49-F238E27FC236}">
              <a16:creationId xmlns="" xmlns:a16="http://schemas.microsoft.com/office/drawing/2014/main" id="{00000000-0008-0000-0500-00004E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35" name="Text Box 7">
          <a:extLst>
            <a:ext uri="{FF2B5EF4-FFF2-40B4-BE49-F238E27FC236}">
              <a16:creationId xmlns="" xmlns:a16="http://schemas.microsoft.com/office/drawing/2014/main" id="{00000000-0008-0000-0500-00004F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36" name="Text Box 6">
          <a:extLst>
            <a:ext uri="{FF2B5EF4-FFF2-40B4-BE49-F238E27FC236}">
              <a16:creationId xmlns="" xmlns:a16="http://schemas.microsoft.com/office/drawing/2014/main" id="{00000000-0008-0000-0500-000050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37" name="Text Box 7">
          <a:extLst>
            <a:ext uri="{FF2B5EF4-FFF2-40B4-BE49-F238E27FC236}">
              <a16:creationId xmlns="" xmlns:a16="http://schemas.microsoft.com/office/drawing/2014/main" id="{00000000-0008-0000-0500-000051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38" name="Text Box 6">
          <a:extLst>
            <a:ext uri="{FF2B5EF4-FFF2-40B4-BE49-F238E27FC236}">
              <a16:creationId xmlns="" xmlns:a16="http://schemas.microsoft.com/office/drawing/2014/main" id="{00000000-0008-0000-0500-000052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39" name="Text Box 7">
          <a:extLst>
            <a:ext uri="{FF2B5EF4-FFF2-40B4-BE49-F238E27FC236}">
              <a16:creationId xmlns="" xmlns:a16="http://schemas.microsoft.com/office/drawing/2014/main" id="{00000000-0008-0000-0500-000053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40" name="Text Box 6">
          <a:extLst>
            <a:ext uri="{FF2B5EF4-FFF2-40B4-BE49-F238E27FC236}">
              <a16:creationId xmlns="" xmlns:a16="http://schemas.microsoft.com/office/drawing/2014/main" id="{00000000-0008-0000-0500-000054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341" name="Text Box 5">
          <a:extLst>
            <a:ext uri="{FF2B5EF4-FFF2-40B4-BE49-F238E27FC236}">
              <a16:creationId xmlns="" xmlns:a16="http://schemas.microsoft.com/office/drawing/2014/main" id="{00000000-0008-0000-0500-000055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42" name="Text Box 7">
          <a:extLst>
            <a:ext uri="{FF2B5EF4-FFF2-40B4-BE49-F238E27FC236}">
              <a16:creationId xmlns="" xmlns:a16="http://schemas.microsoft.com/office/drawing/2014/main" id="{00000000-0008-0000-0500-000056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43" name="Text Box 6">
          <a:extLst>
            <a:ext uri="{FF2B5EF4-FFF2-40B4-BE49-F238E27FC236}">
              <a16:creationId xmlns="" xmlns:a16="http://schemas.microsoft.com/office/drawing/2014/main" id="{00000000-0008-0000-0500-000057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44" name="Text Box 7">
          <a:extLst>
            <a:ext uri="{FF2B5EF4-FFF2-40B4-BE49-F238E27FC236}">
              <a16:creationId xmlns="" xmlns:a16="http://schemas.microsoft.com/office/drawing/2014/main" id="{00000000-0008-0000-0500-000058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45" name="Text Box 6">
          <a:extLst>
            <a:ext uri="{FF2B5EF4-FFF2-40B4-BE49-F238E27FC236}">
              <a16:creationId xmlns="" xmlns:a16="http://schemas.microsoft.com/office/drawing/2014/main" id="{00000000-0008-0000-0500-000059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46" name="Text Box 7">
          <a:extLst>
            <a:ext uri="{FF2B5EF4-FFF2-40B4-BE49-F238E27FC236}">
              <a16:creationId xmlns="" xmlns:a16="http://schemas.microsoft.com/office/drawing/2014/main" id="{00000000-0008-0000-0500-00005A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47" name="Text Box 6">
          <a:extLst>
            <a:ext uri="{FF2B5EF4-FFF2-40B4-BE49-F238E27FC236}">
              <a16:creationId xmlns="" xmlns:a16="http://schemas.microsoft.com/office/drawing/2014/main" id="{00000000-0008-0000-0500-00005B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48" name="Text Box 7">
          <a:extLst>
            <a:ext uri="{FF2B5EF4-FFF2-40B4-BE49-F238E27FC236}">
              <a16:creationId xmlns="" xmlns:a16="http://schemas.microsoft.com/office/drawing/2014/main" id="{00000000-0008-0000-0500-00005C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49" name="Text Box 6">
          <a:extLst>
            <a:ext uri="{FF2B5EF4-FFF2-40B4-BE49-F238E27FC236}">
              <a16:creationId xmlns="" xmlns:a16="http://schemas.microsoft.com/office/drawing/2014/main" id="{00000000-0008-0000-0500-00005D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50" name="Text Box 7">
          <a:extLst>
            <a:ext uri="{FF2B5EF4-FFF2-40B4-BE49-F238E27FC236}">
              <a16:creationId xmlns="" xmlns:a16="http://schemas.microsoft.com/office/drawing/2014/main" id="{00000000-0008-0000-0500-00005E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51" name="Text Box 6">
          <a:extLst>
            <a:ext uri="{FF2B5EF4-FFF2-40B4-BE49-F238E27FC236}">
              <a16:creationId xmlns="" xmlns:a16="http://schemas.microsoft.com/office/drawing/2014/main" id="{00000000-0008-0000-0500-00005F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52" name="Text Box 7">
          <a:extLst>
            <a:ext uri="{FF2B5EF4-FFF2-40B4-BE49-F238E27FC236}">
              <a16:creationId xmlns="" xmlns:a16="http://schemas.microsoft.com/office/drawing/2014/main" id="{00000000-0008-0000-0500-000060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53" name="Text Box 6">
          <a:extLst>
            <a:ext uri="{FF2B5EF4-FFF2-40B4-BE49-F238E27FC236}">
              <a16:creationId xmlns="" xmlns:a16="http://schemas.microsoft.com/office/drawing/2014/main" id="{00000000-0008-0000-0500-000061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354" name="Text Box 5">
          <a:extLst>
            <a:ext uri="{FF2B5EF4-FFF2-40B4-BE49-F238E27FC236}">
              <a16:creationId xmlns="" xmlns:a16="http://schemas.microsoft.com/office/drawing/2014/main" id="{00000000-0008-0000-0500-000062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55" name="Text Box 7">
          <a:extLst>
            <a:ext uri="{FF2B5EF4-FFF2-40B4-BE49-F238E27FC236}">
              <a16:creationId xmlns="" xmlns:a16="http://schemas.microsoft.com/office/drawing/2014/main" id="{00000000-0008-0000-0500-000063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56" name="Text Box 6">
          <a:extLst>
            <a:ext uri="{FF2B5EF4-FFF2-40B4-BE49-F238E27FC236}">
              <a16:creationId xmlns="" xmlns:a16="http://schemas.microsoft.com/office/drawing/2014/main" id="{00000000-0008-0000-0500-000064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57" name="Text Box 7">
          <a:extLst>
            <a:ext uri="{FF2B5EF4-FFF2-40B4-BE49-F238E27FC236}">
              <a16:creationId xmlns="" xmlns:a16="http://schemas.microsoft.com/office/drawing/2014/main" id="{00000000-0008-0000-0500-000065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58" name="Text Box 6">
          <a:extLst>
            <a:ext uri="{FF2B5EF4-FFF2-40B4-BE49-F238E27FC236}">
              <a16:creationId xmlns="" xmlns:a16="http://schemas.microsoft.com/office/drawing/2014/main" id="{00000000-0008-0000-0500-000066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59" name="Text Box 7">
          <a:extLst>
            <a:ext uri="{FF2B5EF4-FFF2-40B4-BE49-F238E27FC236}">
              <a16:creationId xmlns="" xmlns:a16="http://schemas.microsoft.com/office/drawing/2014/main" id="{00000000-0008-0000-0500-000067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60" name="Text Box 6">
          <a:extLst>
            <a:ext uri="{FF2B5EF4-FFF2-40B4-BE49-F238E27FC236}">
              <a16:creationId xmlns="" xmlns:a16="http://schemas.microsoft.com/office/drawing/2014/main" id="{00000000-0008-0000-0500-000068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61" name="Text Box 7">
          <a:extLst>
            <a:ext uri="{FF2B5EF4-FFF2-40B4-BE49-F238E27FC236}">
              <a16:creationId xmlns="" xmlns:a16="http://schemas.microsoft.com/office/drawing/2014/main" id="{00000000-0008-0000-0500-000069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62" name="Text Box 6">
          <a:extLst>
            <a:ext uri="{FF2B5EF4-FFF2-40B4-BE49-F238E27FC236}">
              <a16:creationId xmlns="" xmlns:a16="http://schemas.microsoft.com/office/drawing/2014/main" id="{00000000-0008-0000-0500-00006A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363" name="Text Box 7">
          <a:extLst>
            <a:ext uri="{FF2B5EF4-FFF2-40B4-BE49-F238E27FC236}">
              <a16:creationId xmlns="" xmlns:a16="http://schemas.microsoft.com/office/drawing/2014/main" id="{00000000-0008-0000-0500-00006B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364" name="Text Box 6">
          <a:extLst>
            <a:ext uri="{FF2B5EF4-FFF2-40B4-BE49-F238E27FC236}">
              <a16:creationId xmlns="" xmlns:a16="http://schemas.microsoft.com/office/drawing/2014/main" id="{00000000-0008-0000-0500-00006C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365" name="Text Box 5">
          <a:extLst>
            <a:ext uri="{FF2B5EF4-FFF2-40B4-BE49-F238E27FC236}">
              <a16:creationId xmlns="" xmlns:a16="http://schemas.microsoft.com/office/drawing/2014/main" id="{00000000-0008-0000-0500-00006D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66" name="Text Box 3">
          <a:extLst>
            <a:ext uri="{FF2B5EF4-FFF2-40B4-BE49-F238E27FC236}">
              <a16:creationId xmlns="" xmlns:a16="http://schemas.microsoft.com/office/drawing/2014/main" id="{00000000-0008-0000-0500-00006E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67" name="Text Box 5">
          <a:extLst>
            <a:ext uri="{FF2B5EF4-FFF2-40B4-BE49-F238E27FC236}">
              <a16:creationId xmlns="" xmlns:a16="http://schemas.microsoft.com/office/drawing/2014/main" id="{00000000-0008-0000-0500-00006F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68" name="Text Box 6">
          <a:extLst>
            <a:ext uri="{FF2B5EF4-FFF2-40B4-BE49-F238E27FC236}">
              <a16:creationId xmlns="" xmlns:a16="http://schemas.microsoft.com/office/drawing/2014/main" id="{00000000-0008-0000-0500-000070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69" name="Text Box 7">
          <a:extLst>
            <a:ext uri="{FF2B5EF4-FFF2-40B4-BE49-F238E27FC236}">
              <a16:creationId xmlns="" xmlns:a16="http://schemas.microsoft.com/office/drawing/2014/main" id="{00000000-0008-0000-0500-000071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70" name="Text Box 8">
          <a:extLst>
            <a:ext uri="{FF2B5EF4-FFF2-40B4-BE49-F238E27FC236}">
              <a16:creationId xmlns="" xmlns:a16="http://schemas.microsoft.com/office/drawing/2014/main" id="{00000000-0008-0000-0500-000072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71" name="Text Box 3">
          <a:extLst>
            <a:ext uri="{FF2B5EF4-FFF2-40B4-BE49-F238E27FC236}">
              <a16:creationId xmlns="" xmlns:a16="http://schemas.microsoft.com/office/drawing/2014/main" id="{00000000-0008-0000-0500-000073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72" name="Text Box 5">
          <a:extLst>
            <a:ext uri="{FF2B5EF4-FFF2-40B4-BE49-F238E27FC236}">
              <a16:creationId xmlns="" xmlns:a16="http://schemas.microsoft.com/office/drawing/2014/main" id="{00000000-0008-0000-0500-000074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73" name="Text Box 6">
          <a:extLst>
            <a:ext uri="{FF2B5EF4-FFF2-40B4-BE49-F238E27FC236}">
              <a16:creationId xmlns="" xmlns:a16="http://schemas.microsoft.com/office/drawing/2014/main" id="{00000000-0008-0000-0500-000075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74" name="Text Box 7">
          <a:extLst>
            <a:ext uri="{FF2B5EF4-FFF2-40B4-BE49-F238E27FC236}">
              <a16:creationId xmlns="" xmlns:a16="http://schemas.microsoft.com/office/drawing/2014/main" id="{00000000-0008-0000-0500-000076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61925"/>
    <xdr:sp macro="" textlink="">
      <xdr:nvSpPr>
        <xdr:cNvPr id="375" name="Text Box 8">
          <a:extLst>
            <a:ext uri="{FF2B5EF4-FFF2-40B4-BE49-F238E27FC236}">
              <a16:creationId xmlns="" xmlns:a16="http://schemas.microsoft.com/office/drawing/2014/main" id="{00000000-0008-0000-0500-000077010000}"/>
            </a:ext>
          </a:extLst>
        </xdr:cNvPr>
        <xdr:cNvSpPr txBox="1">
          <a:spLocks noChangeArrowheads="1"/>
        </xdr:cNvSpPr>
      </xdr:nvSpPr>
      <xdr:spPr bwMode="auto">
        <a:xfrm>
          <a:off x="1285875" y="23000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76" name="Text Box 3">
          <a:extLst>
            <a:ext uri="{FF2B5EF4-FFF2-40B4-BE49-F238E27FC236}">
              <a16:creationId xmlns="" xmlns:a16="http://schemas.microsoft.com/office/drawing/2014/main" id="{00000000-0008-0000-0500-000078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77" name="Text Box 5">
          <a:extLst>
            <a:ext uri="{FF2B5EF4-FFF2-40B4-BE49-F238E27FC236}">
              <a16:creationId xmlns="" xmlns:a16="http://schemas.microsoft.com/office/drawing/2014/main" id="{00000000-0008-0000-0500-000079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78" name="Text Box 6">
          <a:extLst>
            <a:ext uri="{FF2B5EF4-FFF2-40B4-BE49-F238E27FC236}">
              <a16:creationId xmlns="" xmlns:a16="http://schemas.microsoft.com/office/drawing/2014/main" id="{00000000-0008-0000-0500-00007A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79" name="Text Box 7">
          <a:extLst>
            <a:ext uri="{FF2B5EF4-FFF2-40B4-BE49-F238E27FC236}">
              <a16:creationId xmlns="" xmlns:a16="http://schemas.microsoft.com/office/drawing/2014/main" id="{00000000-0008-0000-0500-00007B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0" name="Text Box 8">
          <a:extLst>
            <a:ext uri="{FF2B5EF4-FFF2-40B4-BE49-F238E27FC236}">
              <a16:creationId xmlns="" xmlns:a16="http://schemas.microsoft.com/office/drawing/2014/main" id="{00000000-0008-0000-0500-00007C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1" name="Text Box 3">
          <a:extLst>
            <a:ext uri="{FF2B5EF4-FFF2-40B4-BE49-F238E27FC236}">
              <a16:creationId xmlns="" xmlns:a16="http://schemas.microsoft.com/office/drawing/2014/main" id="{00000000-0008-0000-0500-00007D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2" name="Text Box 5">
          <a:extLst>
            <a:ext uri="{FF2B5EF4-FFF2-40B4-BE49-F238E27FC236}">
              <a16:creationId xmlns="" xmlns:a16="http://schemas.microsoft.com/office/drawing/2014/main" id="{00000000-0008-0000-0500-00007E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3" name="Text Box 6">
          <a:extLst>
            <a:ext uri="{FF2B5EF4-FFF2-40B4-BE49-F238E27FC236}">
              <a16:creationId xmlns="" xmlns:a16="http://schemas.microsoft.com/office/drawing/2014/main" id="{00000000-0008-0000-0500-00007F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4" name="Text Box 7">
          <a:extLst>
            <a:ext uri="{FF2B5EF4-FFF2-40B4-BE49-F238E27FC236}">
              <a16:creationId xmlns="" xmlns:a16="http://schemas.microsoft.com/office/drawing/2014/main" id="{00000000-0008-0000-0500-000080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5" name="Text Box 8">
          <a:extLst>
            <a:ext uri="{FF2B5EF4-FFF2-40B4-BE49-F238E27FC236}">
              <a16:creationId xmlns="" xmlns:a16="http://schemas.microsoft.com/office/drawing/2014/main" id="{00000000-0008-0000-0500-000081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6" name="Text Box 3">
          <a:extLst>
            <a:ext uri="{FF2B5EF4-FFF2-40B4-BE49-F238E27FC236}">
              <a16:creationId xmlns="" xmlns:a16="http://schemas.microsoft.com/office/drawing/2014/main" id="{00000000-0008-0000-0500-000082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7" name="Text Box 5">
          <a:extLst>
            <a:ext uri="{FF2B5EF4-FFF2-40B4-BE49-F238E27FC236}">
              <a16:creationId xmlns="" xmlns:a16="http://schemas.microsoft.com/office/drawing/2014/main" id="{00000000-0008-0000-0500-000083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8" name="Text Box 6">
          <a:extLst>
            <a:ext uri="{FF2B5EF4-FFF2-40B4-BE49-F238E27FC236}">
              <a16:creationId xmlns="" xmlns:a16="http://schemas.microsoft.com/office/drawing/2014/main" id="{00000000-0008-0000-0500-000084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89" name="Text Box 7">
          <a:extLst>
            <a:ext uri="{FF2B5EF4-FFF2-40B4-BE49-F238E27FC236}">
              <a16:creationId xmlns="" xmlns:a16="http://schemas.microsoft.com/office/drawing/2014/main" id="{00000000-0008-0000-0500-000085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0" name="Text Box 8">
          <a:extLst>
            <a:ext uri="{FF2B5EF4-FFF2-40B4-BE49-F238E27FC236}">
              <a16:creationId xmlns="" xmlns:a16="http://schemas.microsoft.com/office/drawing/2014/main" id="{00000000-0008-0000-0500-000086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1" name="Text Box 3">
          <a:extLst>
            <a:ext uri="{FF2B5EF4-FFF2-40B4-BE49-F238E27FC236}">
              <a16:creationId xmlns="" xmlns:a16="http://schemas.microsoft.com/office/drawing/2014/main" id="{00000000-0008-0000-0500-000087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2" name="Text Box 5">
          <a:extLst>
            <a:ext uri="{FF2B5EF4-FFF2-40B4-BE49-F238E27FC236}">
              <a16:creationId xmlns="" xmlns:a16="http://schemas.microsoft.com/office/drawing/2014/main" id="{00000000-0008-0000-0500-000088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3" name="Text Box 6">
          <a:extLst>
            <a:ext uri="{FF2B5EF4-FFF2-40B4-BE49-F238E27FC236}">
              <a16:creationId xmlns="" xmlns:a16="http://schemas.microsoft.com/office/drawing/2014/main" id="{00000000-0008-0000-0500-000089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4" name="Text Box 7">
          <a:extLst>
            <a:ext uri="{FF2B5EF4-FFF2-40B4-BE49-F238E27FC236}">
              <a16:creationId xmlns="" xmlns:a16="http://schemas.microsoft.com/office/drawing/2014/main" id="{00000000-0008-0000-0500-00008A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5" name="Text Box 8">
          <a:extLst>
            <a:ext uri="{FF2B5EF4-FFF2-40B4-BE49-F238E27FC236}">
              <a16:creationId xmlns="" xmlns:a16="http://schemas.microsoft.com/office/drawing/2014/main" id="{00000000-0008-0000-0500-00008B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6" name="Text Box 3">
          <a:extLst>
            <a:ext uri="{FF2B5EF4-FFF2-40B4-BE49-F238E27FC236}">
              <a16:creationId xmlns="" xmlns:a16="http://schemas.microsoft.com/office/drawing/2014/main" id="{00000000-0008-0000-0500-00008C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7" name="Text Box 5">
          <a:extLst>
            <a:ext uri="{FF2B5EF4-FFF2-40B4-BE49-F238E27FC236}">
              <a16:creationId xmlns="" xmlns:a16="http://schemas.microsoft.com/office/drawing/2014/main" id="{00000000-0008-0000-0500-00008D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8" name="Text Box 6">
          <a:extLst>
            <a:ext uri="{FF2B5EF4-FFF2-40B4-BE49-F238E27FC236}">
              <a16:creationId xmlns="" xmlns:a16="http://schemas.microsoft.com/office/drawing/2014/main" id="{00000000-0008-0000-0500-00008E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399" name="Text Box 7">
          <a:extLst>
            <a:ext uri="{FF2B5EF4-FFF2-40B4-BE49-F238E27FC236}">
              <a16:creationId xmlns="" xmlns:a16="http://schemas.microsoft.com/office/drawing/2014/main" id="{00000000-0008-0000-0500-00008F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400" name="Text Box 8">
          <a:extLst>
            <a:ext uri="{FF2B5EF4-FFF2-40B4-BE49-F238E27FC236}">
              <a16:creationId xmlns="" xmlns:a16="http://schemas.microsoft.com/office/drawing/2014/main" id="{00000000-0008-0000-0500-00009001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401</xdr:row>
      <xdr:rowOff>0</xdr:rowOff>
    </xdr:from>
    <xdr:ext cx="76200" cy="179866"/>
    <xdr:sp macro="" textlink="">
      <xdr:nvSpPr>
        <xdr:cNvPr id="401" name="Text Box 6">
          <a:extLst>
            <a:ext uri="{FF2B5EF4-FFF2-40B4-BE49-F238E27FC236}">
              <a16:creationId xmlns="" xmlns:a16="http://schemas.microsoft.com/office/drawing/2014/main" id="{00000000-0008-0000-0500-000091010000}"/>
            </a:ext>
          </a:extLst>
        </xdr:cNvPr>
        <xdr:cNvSpPr txBox="1">
          <a:spLocks noChangeArrowheads="1"/>
        </xdr:cNvSpPr>
      </xdr:nvSpPr>
      <xdr:spPr bwMode="auto">
        <a:xfrm>
          <a:off x="1308735" y="230000175"/>
          <a:ext cx="76200" cy="179866"/>
        </a:xfrm>
        <a:prstGeom prst="rect">
          <a:avLst/>
        </a:prstGeom>
        <a:noFill/>
        <a:ln w="9525">
          <a:noFill/>
          <a:miter lim="800000"/>
          <a:headEnd/>
          <a:tailEnd/>
        </a:ln>
      </xdr:spPr>
    </xdr:sp>
    <xdr:clientData/>
  </xdr:oneCellAnchor>
  <xdr:oneCellAnchor>
    <xdr:from>
      <xdr:col>2</xdr:col>
      <xdr:colOff>861060</xdr:colOff>
      <xdr:row>401</xdr:row>
      <xdr:rowOff>0</xdr:rowOff>
    </xdr:from>
    <xdr:ext cx="76200" cy="577697"/>
    <xdr:sp macro="" textlink="">
      <xdr:nvSpPr>
        <xdr:cNvPr id="402" name="Text Box 6">
          <a:extLst>
            <a:ext uri="{FF2B5EF4-FFF2-40B4-BE49-F238E27FC236}">
              <a16:creationId xmlns="" xmlns:a16="http://schemas.microsoft.com/office/drawing/2014/main" id="{00000000-0008-0000-0500-000092010000}"/>
            </a:ext>
          </a:extLst>
        </xdr:cNvPr>
        <xdr:cNvSpPr txBox="1">
          <a:spLocks noChangeArrowheads="1"/>
        </xdr:cNvSpPr>
      </xdr:nvSpPr>
      <xdr:spPr bwMode="auto">
        <a:xfrm>
          <a:off x="1308735" y="230000175"/>
          <a:ext cx="76200" cy="577697"/>
        </a:xfrm>
        <a:prstGeom prst="rect">
          <a:avLst/>
        </a:prstGeom>
        <a:noFill/>
        <a:ln w="9525">
          <a:noFill/>
          <a:miter lim="800000"/>
          <a:headEnd/>
          <a:tailEnd/>
        </a:ln>
      </xdr:spPr>
    </xdr:sp>
    <xdr:clientData/>
  </xdr:oneCellAnchor>
  <xdr:oneCellAnchor>
    <xdr:from>
      <xdr:col>2</xdr:col>
      <xdr:colOff>861060</xdr:colOff>
      <xdr:row>401</xdr:row>
      <xdr:rowOff>0</xdr:rowOff>
    </xdr:from>
    <xdr:ext cx="76200" cy="577697"/>
    <xdr:sp macro="" textlink="">
      <xdr:nvSpPr>
        <xdr:cNvPr id="403" name="Text Box 6">
          <a:extLst>
            <a:ext uri="{FF2B5EF4-FFF2-40B4-BE49-F238E27FC236}">
              <a16:creationId xmlns="" xmlns:a16="http://schemas.microsoft.com/office/drawing/2014/main" id="{00000000-0008-0000-0500-000093010000}"/>
            </a:ext>
          </a:extLst>
        </xdr:cNvPr>
        <xdr:cNvSpPr txBox="1">
          <a:spLocks noChangeArrowheads="1"/>
        </xdr:cNvSpPr>
      </xdr:nvSpPr>
      <xdr:spPr bwMode="auto">
        <a:xfrm>
          <a:off x="1308735" y="230000175"/>
          <a:ext cx="76200" cy="577697"/>
        </a:xfrm>
        <a:prstGeom prst="rect">
          <a:avLst/>
        </a:prstGeom>
        <a:noFill/>
        <a:ln w="9525">
          <a:noFill/>
          <a:miter lim="800000"/>
          <a:headEnd/>
          <a:tailEnd/>
        </a:ln>
      </xdr:spPr>
    </xdr:sp>
    <xdr:clientData/>
  </xdr:oneCellAnchor>
  <xdr:oneCellAnchor>
    <xdr:from>
      <xdr:col>2</xdr:col>
      <xdr:colOff>861060</xdr:colOff>
      <xdr:row>401</xdr:row>
      <xdr:rowOff>0</xdr:rowOff>
    </xdr:from>
    <xdr:ext cx="76200" cy="570077"/>
    <xdr:sp macro="" textlink="">
      <xdr:nvSpPr>
        <xdr:cNvPr id="404" name="Text Box 6">
          <a:extLst>
            <a:ext uri="{FF2B5EF4-FFF2-40B4-BE49-F238E27FC236}">
              <a16:creationId xmlns="" xmlns:a16="http://schemas.microsoft.com/office/drawing/2014/main" id="{00000000-0008-0000-0500-000094010000}"/>
            </a:ext>
          </a:extLst>
        </xdr:cNvPr>
        <xdr:cNvSpPr txBox="1">
          <a:spLocks noChangeArrowheads="1"/>
        </xdr:cNvSpPr>
      </xdr:nvSpPr>
      <xdr:spPr bwMode="auto">
        <a:xfrm>
          <a:off x="1308735" y="230000175"/>
          <a:ext cx="76200" cy="570077"/>
        </a:xfrm>
        <a:prstGeom prst="rect">
          <a:avLst/>
        </a:prstGeom>
        <a:noFill/>
        <a:ln w="9525">
          <a:noFill/>
          <a:miter lim="800000"/>
          <a:headEnd/>
          <a:tailEnd/>
        </a:ln>
      </xdr:spPr>
    </xdr:sp>
    <xdr:clientData/>
  </xdr:oneCellAnchor>
  <xdr:oneCellAnchor>
    <xdr:from>
      <xdr:col>2</xdr:col>
      <xdr:colOff>861060</xdr:colOff>
      <xdr:row>401</xdr:row>
      <xdr:rowOff>0</xdr:rowOff>
    </xdr:from>
    <xdr:ext cx="76200" cy="179866"/>
    <xdr:sp macro="" textlink="">
      <xdr:nvSpPr>
        <xdr:cNvPr id="405" name="Text Box 6">
          <a:extLst>
            <a:ext uri="{FF2B5EF4-FFF2-40B4-BE49-F238E27FC236}">
              <a16:creationId xmlns="" xmlns:a16="http://schemas.microsoft.com/office/drawing/2014/main" id="{00000000-0008-0000-0500-000095010000}"/>
            </a:ext>
          </a:extLst>
        </xdr:cNvPr>
        <xdr:cNvSpPr txBox="1">
          <a:spLocks noChangeArrowheads="1"/>
        </xdr:cNvSpPr>
      </xdr:nvSpPr>
      <xdr:spPr bwMode="auto">
        <a:xfrm>
          <a:off x="1308735" y="230000175"/>
          <a:ext cx="76200" cy="179866"/>
        </a:xfrm>
        <a:prstGeom prst="rect">
          <a:avLst/>
        </a:prstGeom>
        <a:noFill/>
        <a:ln w="9525">
          <a:noFill/>
          <a:miter lim="800000"/>
          <a:headEnd/>
          <a:tailEnd/>
        </a:ln>
      </xdr:spPr>
    </xdr:sp>
    <xdr:clientData/>
  </xdr:oneCellAnchor>
  <xdr:oneCellAnchor>
    <xdr:from>
      <xdr:col>2</xdr:col>
      <xdr:colOff>861060</xdr:colOff>
      <xdr:row>401</xdr:row>
      <xdr:rowOff>0</xdr:rowOff>
    </xdr:from>
    <xdr:ext cx="76200" cy="179866"/>
    <xdr:sp macro="" textlink="">
      <xdr:nvSpPr>
        <xdr:cNvPr id="406" name="Text Box 6">
          <a:extLst>
            <a:ext uri="{FF2B5EF4-FFF2-40B4-BE49-F238E27FC236}">
              <a16:creationId xmlns="" xmlns:a16="http://schemas.microsoft.com/office/drawing/2014/main" id="{00000000-0008-0000-0500-000096010000}"/>
            </a:ext>
          </a:extLst>
        </xdr:cNvPr>
        <xdr:cNvSpPr txBox="1">
          <a:spLocks noChangeArrowheads="1"/>
        </xdr:cNvSpPr>
      </xdr:nvSpPr>
      <xdr:spPr bwMode="auto">
        <a:xfrm>
          <a:off x="1308735" y="230000175"/>
          <a:ext cx="76200" cy="179866"/>
        </a:xfrm>
        <a:prstGeom prst="rect">
          <a:avLst/>
        </a:prstGeom>
        <a:noFill/>
        <a:ln w="9525">
          <a:noFill/>
          <a:miter lim="800000"/>
          <a:headEnd/>
          <a:tailEnd/>
        </a:ln>
      </xdr:spPr>
    </xdr:sp>
    <xdr:clientData/>
  </xdr:oneCellAnchor>
  <xdr:oneCellAnchor>
    <xdr:from>
      <xdr:col>2</xdr:col>
      <xdr:colOff>838200</xdr:colOff>
      <xdr:row>401</xdr:row>
      <xdr:rowOff>0</xdr:rowOff>
    </xdr:from>
    <xdr:ext cx="76200" cy="200025"/>
    <xdr:sp macro="" textlink="">
      <xdr:nvSpPr>
        <xdr:cNvPr id="407" name="Text Box 5">
          <a:extLst>
            <a:ext uri="{FF2B5EF4-FFF2-40B4-BE49-F238E27FC236}">
              <a16:creationId xmlns="" xmlns:a16="http://schemas.microsoft.com/office/drawing/2014/main" id="{00000000-0008-0000-0500-000097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80975"/>
    <xdr:sp macro="" textlink="">
      <xdr:nvSpPr>
        <xdr:cNvPr id="408" name="Text Box 6">
          <a:extLst>
            <a:ext uri="{FF2B5EF4-FFF2-40B4-BE49-F238E27FC236}">
              <a16:creationId xmlns="" xmlns:a16="http://schemas.microsoft.com/office/drawing/2014/main" id="{00000000-0008-0000-0500-000098010000}"/>
            </a:ext>
          </a:extLst>
        </xdr:cNvPr>
        <xdr:cNvSpPr txBox="1">
          <a:spLocks noChangeArrowheads="1"/>
        </xdr:cNvSpPr>
      </xdr:nvSpPr>
      <xdr:spPr bwMode="auto">
        <a:xfrm>
          <a:off x="1285875" y="2300001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09" name="Text Box 7">
          <a:extLst>
            <a:ext uri="{FF2B5EF4-FFF2-40B4-BE49-F238E27FC236}">
              <a16:creationId xmlns="" xmlns:a16="http://schemas.microsoft.com/office/drawing/2014/main" id="{00000000-0008-0000-0500-000099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10" name="Text Box 6">
          <a:extLst>
            <a:ext uri="{FF2B5EF4-FFF2-40B4-BE49-F238E27FC236}">
              <a16:creationId xmlns="" xmlns:a16="http://schemas.microsoft.com/office/drawing/2014/main" id="{00000000-0008-0000-0500-00009A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411" name="Text Box 5">
          <a:extLst>
            <a:ext uri="{FF2B5EF4-FFF2-40B4-BE49-F238E27FC236}">
              <a16:creationId xmlns="" xmlns:a16="http://schemas.microsoft.com/office/drawing/2014/main" id="{00000000-0008-0000-0500-00009B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12" name="Text Box 7">
          <a:extLst>
            <a:ext uri="{FF2B5EF4-FFF2-40B4-BE49-F238E27FC236}">
              <a16:creationId xmlns="" xmlns:a16="http://schemas.microsoft.com/office/drawing/2014/main" id="{00000000-0008-0000-0500-00009C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13" name="Text Box 6">
          <a:extLst>
            <a:ext uri="{FF2B5EF4-FFF2-40B4-BE49-F238E27FC236}">
              <a16:creationId xmlns="" xmlns:a16="http://schemas.microsoft.com/office/drawing/2014/main" id="{00000000-0008-0000-0500-00009D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14" name="Text Box 7">
          <a:extLst>
            <a:ext uri="{FF2B5EF4-FFF2-40B4-BE49-F238E27FC236}">
              <a16:creationId xmlns="" xmlns:a16="http://schemas.microsoft.com/office/drawing/2014/main" id="{00000000-0008-0000-0500-00009E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15" name="Text Box 6">
          <a:extLst>
            <a:ext uri="{FF2B5EF4-FFF2-40B4-BE49-F238E27FC236}">
              <a16:creationId xmlns="" xmlns:a16="http://schemas.microsoft.com/office/drawing/2014/main" id="{00000000-0008-0000-0500-00009F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416" name="Text Box 5">
          <a:extLst>
            <a:ext uri="{FF2B5EF4-FFF2-40B4-BE49-F238E27FC236}">
              <a16:creationId xmlns="" xmlns:a16="http://schemas.microsoft.com/office/drawing/2014/main" id="{00000000-0008-0000-0500-0000A0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17" name="Text Box 7">
          <a:extLst>
            <a:ext uri="{FF2B5EF4-FFF2-40B4-BE49-F238E27FC236}">
              <a16:creationId xmlns="" xmlns:a16="http://schemas.microsoft.com/office/drawing/2014/main" id="{00000000-0008-0000-0500-0000A1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18" name="Text Box 6">
          <a:extLst>
            <a:ext uri="{FF2B5EF4-FFF2-40B4-BE49-F238E27FC236}">
              <a16:creationId xmlns="" xmlns:a16="http://schemas.microsoft.com/office/drawing/2014/main" id="{00000000-0008-0000-0500-0000A2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19" name="Text Box 7">
          <a:extLst>
            <a:ext uri="{FF2B5EF4-FFF2-40B4-BE49-F238E27FC236}">
              <a16:creationId xmlns="" xmlns:a16="http://schemas.microsoft.com/office/drawing/2014/main" id="{00000000-0008-0000-0500-0000A3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20" name="Text Box 6">
          <a:extLst>
            <a:ext uri="{FF2B5EF4-FFF2-40B4-BE49-F238E27FC236}">
              <a16:creationId xmlns="" xmlns:a16="http://schemas.microsoft.com/office/drawing/2014/main" id="{00000000-0008-0000-0500-0000A4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21" name="Text Box 7">
          <a:extLst>
            <a:ext uri="{FF2B5EF4-FFF2-40B4-BE49-F238E27FC236}">
              <a16:creationId xmlns="" xmlns:a16="http://schemas.microsoft.com/office/drawing/2014/main" id="{00000000-0008-0000-0500-0000A5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22" name="Text Box 6">
          <a:extLst>
            <a:ext uri="{FF2B5EF4-FFF2-40B4-BE49-F238E27FC236}">
              <a16:creationId xmlns="" xmlns:a16="http://schemas.microsoft.com/office/drawing/2014/main" id="{00000000-0008-0000-0500-0000A6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423" name="Text Box 5">
          <a:extLst>
            <a:ext uri="{FF2B5EF4-FFF2-40B4-BE49-F238E27FC236}">
              <a16:creationId xmlns="" xmlns:a16="http://schemas.microsoft.com/office/drawing/2014/main" id="{00000000-0008-0000-0500-0000A7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24" name="Text Box 7">
          <a:extLst>
            <a:ext uri="{FF2B5EF4-FFF2-40B4-BE49-F238E27FC236}">
              <a16:creationId xmlns="" xmlns:a16="http://schemas.microsoft.com/office/drawing/2014/main" id="{00000000-0008-0000-0500-0000A8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25" name="Text Box 6">
          <a:extLst>
            <a:ext uri="{FF2B5EF4-FFF2-40B4-BE49-F238E27FC236}">
              <a16:creationId xmlns="" xmlns:a16="http://schemas.microsoft.com/office/drawing/2014/main" id="{00000000-0008-0000-0500-0000A9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26" name="Text Box 7">
          <a:extLst>
            <a:ext uri="{FF2B5EF4-FFF2-40B4-BE49-F238E27FC236}">
              <a16:creationId xmlns="" xmlns:a16="http://schemas.microsoft.com/office/drawing/2014/main" id="{00000000-0008-0000-0500-0000AA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27" name="Text Box 6">
          <a:extLst>
            <a:ext uri="{FF2B5EF4-FFF2-40B4-BE49-F238E27FC236}">
              <a16:creationId xmlns="" xmlns:a16="http://schemas.microsoft.com/office/drawing/2014/main" id="{00000000-0008-0000-0500-0000AB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28" name="Text Box 7">
          <a:extLst>
            <a:ext uri="{FF2B5EF4-FFF2-40B4-BE49-F238E27FC236}">
              <a16:creationId xmlns="" xmlns:a16="http://schemas.microsoft.com/office/drawing/2014/main" id="{00000000-0008-0000-0500-0000AC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29" name="Text Box 6">
          <a:extLst>
            <a:ext uri="{FF2B5EF4-FFF2-40B4-BE49-F238E27FC236}">
              <a16:creationId xmlns="" xmlns:a16="http://schemas.microsoft.com/office/drawing/2014/main" id="{00000000-0008-0000-0500-0000AD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30" name="Text Box 7">
          <a:extLst>
            <a:ext uri="{FF2B5EF4-FFF2-40B4-BE49-F238E27FC236}">
              <a16:creationId xmlns="" xmlns:a16="http://schemas.microsoft.com/office/drawing/2014/main" id="{00000000-0008-0000-0500-0000AE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31" name="Text Box 6">
          <a:extLst>
            <a:ext uri="{FF2B5EF4-FFF2-40B4-BE49-F238E27FC236}">
              <a16:creationId xmlns="" xmlns:a16="http://schemas.microsoft.com/office/drawing/2014/main" id="{00000000-0008-0000-0500-0000AF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432" name="Text Box 5">
          <a:extLst>
            <a:ext uri="{FF2B5EF4-FFF2-40B4-BE49-F238E27FC236}">
              <a16:creationId xmlns="" xmlns:a16="http://schemas.microsoft.com/office/drawing/2014/main" id="{00000000-0008-0000-0500-0000B0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33" name="Text Box 7">
          <a:extLst>
            <a:ext uri="{FF2B5EF4-FFF2-40B4-BE49-F238E27FC236}">
              <a16:creationId xmlns="" xmlns:a16="http://schemas.microsoft.com/office/drawing/2014/main" id="{00000000-0008-0000-0500-0000B1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34" name="Text Box 6">
          <a:extLst>
            <a:ext uri="{FF2B5EF4-FFF2-40B4-BE49-F238E27FC236}">
              <a16:creationId xmlns="" xmlns:a16="http://schemas.microsoft.com/office/drawing/2014/main" id="{00000000-0008-0000-0500-0000B2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35" name="Text Box 7">
          <a:extLst>
            <a:ext uri="{FF2B5EF4-FFF2-40B4-BE49-F238E27FC236}">
              <a16:creationId xmlns="" xmlns:a16="http://schemas.microsoft.com/office/drawing/2014/main" id="{00000000-0008-0000-0500-0000B3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36" name="Text Box 6">
          <a:extLst>
            <a:ext uri="{FF2B5EF4-FFF2-40B4-BE49-F238E27FC236}">
              <a16:creationId xmlns="" xmlns:a16="http://schemas.microsoft.com/office/drawing/2014/main" id="{00000000-0008-0000-0500-0000B4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37" name="Text Box 7">
          <a:extLst>
            <a:ext uri="{FF2B5EF4-FFF2-40B4-BE49-F238E27FC236}">
              <a16:creationId xmlns="" xmlns:a16="http://schemas.microsoft.com/office/drawing/2014/main" id="{00000000-0008-0000-0500-0000B5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38" name="Text Box 6">
          <a:extLst>
            <a:ext uri="{FF2B5EF4-FFF2-40B4-BE49-F238E27FC236}">
              <a16:creationId xmlns="" xmlns:a16="http://schemas.microsoft.com/office/drawing/2014/main" id="{00000000-0008-0000-0500-0000B6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39" name="Text Box 7">
          <a:extLst>
            <a:ext uri="{FF2B5EF4-FFF2-40B4-BE49-F238E27FC236}">
              <a16:creationId xmlns="" xmlns:a16="http://schemas.microsoft.com/office/drawing/2014/main" id="{00000000-0008-0000-0500-0000B7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40" name="Text Box 6">
          <a:extLst>
            <a:ext uri="{FF2B5EF4-FFF2-40B4-BE49-F238E27FC236}">
              <a16:creationId xmlns="" xmlns:a16="http://schemas.microsoft.com/office/drawing/2014/main" id="{00000000-0008-0000-0500-0000B8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41" name="Text Box 7">
          <a:extLst>
            <a:ext uri="{FF2B5EF4-FFF2-40B4-BE49-F238E27FC236}">
              <a16:creationId xmlns="" xmlns:a16="http://schemas.microsoft.com/office/drawing/2014/main" id="{00000000-0008-0000-0500-0000B9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42" name="Text Box 6">
          <a:extLst>
            <a:ext uri="{FF2B5EF4-FFF2-40B4-BE49-F238E27FC236}">
              <a16:creationId xmlns="" xmlns:a16="http://schemas.microsoft.com/office/drawing/2014/main" id="{00000000-0008-0000-0500-0000BA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443" name="Text Box 5">
          <a:extLst>
            <a:ext uri="{FF2B5EF4-FFF2-40B4-BE49-F238E27FC236}">
              <a16:creationId xmlns="" xmlns:a16="http://schemas.microsoft.com/office/drawing/2014/main" id="{00000000-0008-0000-0500-0000BB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44" name="Text Box 7">
          <a:extLst>
            <a:ext uri="{FF2B5EF4-FFF2-40B4-BE49-F238E27FC236}">
              <a16:creationId xmlns="" xmlns:a16="http://schemas.microsoft.com/office/drawing/2014/main" id="{00000000-0008-0000-0500-0000BC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45" name="Text Box 6">
          <a:extLst>
            <a:ext uri="{FF2B5EF4-FFF2-40B4-BE49-F238E27FC236}">
              <a16:creationId xmlns="" xmlns:a16="http://schemas.microsoft.com/office/drawing/2014/main" id="{00000000-0008-0000-0500-0000BD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46" name="Text Box 7">
          <a:extLst>
            <a:ext uri="{FF2B5EF4-FFF2-40B4-BE49-F238E27FC236}">
              <a16:creationId xmlns="" xmlns:a16="http://schemas.microsoft.com/office/drawing/2014/main" id="{00000000-0008-0000-0500-0000BE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47" name="Text Box 6">
          <a:extLst>
            <a:ext uri="{FF2B5EF4-FFF2-40B4-BE49-F238E27FC236}">
              <a16:creationId xmlns="" xmlns:a16="http://schemas.microsoft.com/office/drawing/2014/main" id="{00000000-0008-0000-0500-0000BF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48" name="Text Box 7">
          <a:extLst>
            <a:ext uri="{FF2B5EF4-FFF2-40B4-BE49-F238E27FC236}">
              <a16:creationId xmlns="" xmlns:a16="http://schemas.microsoft.com/office/drawing/2014/main" id="{00000000-0008-0000-0500-0000C0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49" name="Text Box 6">
          <a:extLst>
            <a:ext uri="{FF2B5EF4-FFF2-40B4-BE49-F238E27FC236}">
              <a16:creationId xmlns="" xmlns:a16="http://schemas.microsoft.com/office/drawing/2014/main" id="{00000000-0008-0000-0500-0000C1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50" name="Text Box 7">
          <a:extLst>
            <a:ext uri="{FF2B5EF4-FFF2-40B4-BE49-F238E27FC236}">
              <a16:creationId xmlns="" xmlns:a16="http://schemas.microsoft.com/office/drawing/2014/main" id="{00000000-0008-0000-0500-0000C2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51" name="Text Box 6">
          <a:extLst>
            <a:ext uri="{FF2B5EF4-FFF2-40B4-BE49-F238E27FC236}">
              <a16:creationId xmlns="" xmlns:a16="http://schemas.microsoft.com/office/drawing/2014/main" id="{00000000-0008-0000-0500-0000C3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52" name="Text Box 7">
          <a:extLst>
            <a:ext uri="{FF2B5EF4-FFF2-40B4-BE49-F238E27FC236}">
              <a16:creationId xmlns="" xmlns:a16="http://schemas.microsoft.com/office/drawing/2014/main" id="{00000000-0008-0000-0500-0000C4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53" name="Text Box 6">
          <a:extLst>
            <a:ext uri="{FF2B5EF4-FFF2-40B4-BE49-F238E27FC236}">
              <a16:creationId xmlns="" xmlns:a16="http://schemas.microsoft.com/office/drawing/2014/main" id="{00000000-0008-0000-0500-0000C5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54" name="Text Box 7">
          <a:extLst>
            <a:ext uri="{FF2B5EF4-FFF2-40B4-BE49-F238E27FC236}">
              <a16:creationId xmlns="" xmlns:a16="http://schemas.microsoft.com/office/drawing/2014/main" id="{00000000-0008-0000-0500-0000C6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55" name="Text Box 6">
          <a:extLst>
            <a:ext uri="{FF2B5EF4-FFF2-40B4-BE49-F238E27FC236}">
              <a16:creationId xmlns="" xmlns:a16="http://schemas.microsoft.com/office/drawing/2014/main" id="{00000000-0008-0000-0500-0000C7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456" name="Text Box 5">
          <a:extLst>
            <a:ext uri="{FF2B5EF4-FFF2-40B4-BE49-F238E27FC236}">
              <a16:creationId xmlns="" xmlns:a16="http://schemas.microsoft.com/office/drawing/2014/main" id="{00000000-0008-0000-0500-0000C8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57" name="Text Box 7">
          <a:extLst>
            <a:ext uri="{FF2B5EF4-FFF2-40B4-BE49-F238E27FC236}">
              <a16:creationId xmlns="" xmlns:a16="http://schemas.microsoft.com/office/drawing/2014/main" id="{00000000-0008-0000-0500-0000C9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58" name="Text Box 6">
          <a:extLst>
            <a:ext uri="{FF2B5EF4-FFF2-40B4-BE49-F238E27FC236}">
              <a16:creationId xmlns="" xmlns:a16="http://schemas.microsoft.com/office/drawing/2014/main" id="{00000000-0008-0000-0500-0000CA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59" name="Text Box 7">
          <a:extLst>
            <a:ext uri="{FF2B5EF4-FFF2-40B4-BE49-F238E27FC236}">
              <a16:creationId xmlns="" xmlns:a16="http://schemas.microsoft.com/office/drawing/2014/main" id="{00000000-0008-0000-0500-0000CB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60" name="Text Box 6">
          <a:extLst>
            <a:ext uri="{FF2B5EF4-FFF2-40B4-BE49-F238E27FC236}">
              <a16:creationId xmlns="" xmlns:a16="http://schemas.microsoft.com/office/drawing/2014/main" id="{00000000-0008-0000-0500-0000CC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61" name="Text Box 7">
          <a:extLst>
            <a:ext uri="{FF2B5EF4-FFF2-40B4-BE49-F238E27FC236}">
              <a16:creationId xmlns="" xmlns:a16="http://schemas.microsoft.com/office/drawing/2014/main" id="{00000000-0008-0000-0500-0000CD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62" name="Text Box 6">
          <a:extLst>
            <a:ext uri="{FF2B5EF4-FFF2-40B4-BE49-F238E27FC236}">
              <a16:creationId xmlns="" xmlns:a16="http://schemas.microsoft.com/office/drawing/2014/main" id="{00000000-0008-0000-0500-0000CE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63" name="Text Box 7">
          <a:extLst>
            <a:ext uri="{FF2B5EF4-FFF2-40B4-BE49-F238E27FC236}">
              <a16:creationId xmlns="" xmlns:a16="http://schemas.microsoft.com/office/drawing/2014/main" id="{00000000-0008-0000-0500-0000CF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64" name="Text Box 6">
          <a:extLst>
            <a:ext uri="{FF2B5EF4-FFF2-40B4-BE49-F238E27FC236}">
              <a16:creationId xmlns="" xmlns:a16="http://schemas.microsoft.com/office/drawing/2014/main" id="{00000000-0008-0000-0500-0000D0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65" name="Text Box 7">
          <a:extLst>
            <a:ext uri="{FF2B5EF4-FFF2-40B4-BE49-F238E27FC236}">
              <a16:creationId xmlns="" xmlns:a16="http://schemas.microsoft.com/office/drawing/2014/main" id="{00000000-0008-0000-0500-0000D1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66" name="Text Box 6">
          <a:extLst>
            <a:ext uri="{FF2B5EF4-FFF2-40B4-BE49-F238E27FC236}">
              <a16:creationId xmlns="" xmlns:a16="http://schemas.microsoft.com/office/drawing/2014/main" id="{00000000-0008-0000-0500-0000D2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467" name="Text Box 5">
          <a:extLst>
            <a:ext uri="{FF2B5EF4-FFF2-40B4-BE49-F238E27FC236}">
              <a16:creationId xmlns="" xmlns:a16="http://schemas.microsoft.com/office/drawing/2014/main" id="{00000000-0008-0000-0500-0000D3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68" name="Text Box 7">
          <a:extLst>
            <a:ext uri="{FF2B5EF4-FFF2-40B4-BE49-F238E27FC236}">
              <a16:creationId xmlns="" xmlns:a16="http://schemas.microsoft.com/office/drawing/2014/main" id="{00000000-0008-0000-0500-0000D4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69" name="Text Box 6">
          <a:extLst>
            <a:ext uri="{FF2B5EF4-FFF2-40B4-BE49-F238E27FC236}">
              <a16:creationId xmlns="" xmlns:a16="http://schemas.microsoft.com/office/drawing/2014/main" id="{00000000-0008-0000-0500-0000D5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70" name="Text Box 7">
          <a:extLst>
            <a:ext uri="{FF2B5EF4-FFF2-40B4-BE49-F238E27FC236}">
              <a16:creationId xmlns="" xmlns:a16="http://schemas.microsoft.com/office/drawing/2014/main" id="{00000000-0008-0000-0500-0000D6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71" name="Text Box 6">
          <a:extLst>
            <a:ext uri="{FF2B5EF4-FFF2-40B4-BE49-F238E27FC236}">
              <a16:creationId xmlns="" xmlns:a16="http://schemas.microsoft.com/office/drawing/2014/main" id="{00000000-0008-0000-0500-0000D7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72" name="Text Box 7">
          <a:extLst>
            <a:ext uri="{FF2B5EF4-FFF2-40B4-BE49-F238E27FC236}">
              <a16:creationId xmlns="" xmlns:a16="http://schemas.microsoft.com/office/drawing/2014/main" id="{00000000-0008-0000-0500-0000D8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73" name="Text Box 6">
          <a:extLst>
            <a:ext uri="{FF2B5EF4-FFF2-40B4-BE49-F238E27FC236}">
              <a16:creationId xmlns="" xmlns:a16="http://schemas.microsoft.com/office/drawing/2014/main" id="{00000000-0008-0000-0500-0000D9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74" name="Text Box 7">
          <a:extLst>
            <a:ext uri="{FF2B5EF4-FFF2-40B4-BE49-F238E27FC236}">
              <a16:creationId xmlns="" xmlns:a16="http://schemas.microsoft.com/office/drawing/2014/main" id="{00000000-0008-0000-0500-0000DA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75" name="Text Box 6">
          <a:extLst>
            <a:ext uri="{FF2B5EF4-FFF2-40B4-BE49-F238E27FC236}">
              <a16:creationId xmlns="" xmlns:a16="http://schemas.microsoft.com/office/drawing/2014/main" id="{00000000-0008-0000-0500-0000DB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76" name="Text Box 7">
          <a:extLst>
            <a:ext uri="{FF2B5EF4-FFF2-40B4-BE49-F238E27FC236}">
              <a16:creationId xmlns="" xmlns:a16="http://schemas.microsoft.com/office/drawing/2014/main" id="{00000000-0008-0000-0500-0000DC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77" name="Text Box 6">
          <a:extLst>
            <a:ext uri="{FF2B5EF4-FFF2-40B4-BE49-F238E27FC236}">
              <a16:creationId xmlns="" xmlns:a16="http://schemas.microsoft.com/office/drawing/2014/main" id="{00000000-0008-0000-0500-0000DD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78" name="Text Box 7">
          <a:extLst>
            <a:ext uri="{FF2B5EF4-FFF2-40B4-BE49-F238E27FC236}">
              <a16:creationId xmlns="" xmlns:a16="http://schemas.microsoft.com/office/drawing/2014/main" id="{00000000-0008-0000-0500-0000DE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79" name="Text Box 6">
          <a:extLst>
            <a:ext uri="{FF2B5EF4-FFF2-40B4-BE49-F238E27FC236}">
              <a16:creationId xmlns="" xmlns:a16="http://schemas.microsoft.com/office/drawing/2014/main" id="{00000000-0008-0000-0500-0000DF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480" name="Text Box 5">
          <a:extLst>
            <a:ext uri="{FF2B5EF4-FFF2-40B4-BE49-F238E27FC236}">
              <a16:creationId xmlns="" xmlns:a16="http://schemas.microsoft.com/office/drawing/2014/main" id="{00000000-0008-0000-0500-0000E0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81" name="Text Box 7">
          <a:extLst>
            <a:ext uri="{FF2B5EF4-FFF2-40B4-BE49-F238E27FC236}">
              <a16:creationId xmlns="" xmlns:a16="http://schemas.microsoft.com/office/drawing/2014/main" id="{00000000-0008-0000-0500-0000E1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82" name="Text Box 6">
          <a:extLst>
            <a:ext uri="{FF2B5EF4-FFF2-40B4-BE49-F238E27FC236}">
              <a16:creationId xmlns="" xmlns:a16="http://schemas.microsoft.com/office/drawing/2014/main" id="{00000000-0008-0000-0500-0000E2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83" name="Text Box 7">
          <a:extLst>
            <a:ext uri="{FF2B5EF4-FFF2-40B4-BE49-F238E27FC236}">
              <a16:creationId xmlns="" xmlns:a16="http://schemas.microsoft.com/office/drawing/2014/main" id="{00000000-0008-0000-0500-0000E3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84" name="Text Box 6">
          <a:extLst>
            <a:ext uri="{FF2B5EF4-FFF2-40B4-BE49-F238E27FC236}">
              <a16:creationId xmlns="" xmlns:a16="http://schemas.microsoft.com/office/drawing/2014/main" id="{00000000-0008-0000-0500-0000E4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85" name="Text Box 7">
          <a:extLst>
            <a:ext uri="{FF2B5EF4-FFF2-40B4-BE49-F238E27FC236}">
              <a16:creationId xmlns="" xmlns:a16="http://schemas.microsoft.com/office/drawing/2014/main" id="{00000000-0008-0000-0500-0000E5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86" name="Text Box 6">
          <a:extLst>
            <a:ext uri="{FF2B5EF4-FFF2-40B4-BE49-F238E27FC236}">
              <a16:creationId xmlns="" xmlns:a16="http://schemas.microsoft.com/office/drawing/2014/main" id="{00000000-0008-0000-0500-0000E6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87" name="Text Box 7">
          <a:extLst>
            <a:ext uri="{FF2B5EF4-FFF2-40B4-BE49-F238E27FC236}">
              <a16:creationId xmlns="" xmlns:a16="http://schemas.microsoft.com/office/drawing/2014/main" id="{00000000-0008-0000-0500-0000E7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88" name="Text Box 6">
          <a:extLst>
            <a:ext uri="{FF2B5EF4-FFF2-40B4-BE49-F238E27FC236}">
              <a16:creationId xmlns="" xmlns:a16="http://schemas.microsoft.com/office/drawing/2014/main" id="{00000000-0008-0000-0500-0000E8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89" name="Text Box 7">
          <a:extLst>
            <a:ext uri="{FF2B5EF4-FFF2-40B4-BE49-F238E27FC236}">
              <a16:creationId xmlns="" xmlns:a16="http://schemas.microsoft.com/office/drawing/2014/main" id="{00000000-0008-0000-0500-0000E9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90" name="Text Box 6">
          <a:extLst>
            <a:ext uri="{FF2B5EF4-FFF2-40B4-BE49-F238E27FC236}">
              <a16:creationId xmlns="" xmlns:a16="http://schemas.microsoft.com/office/drawing/2014/main" id="{00000000-0008-0000-0500-0000EA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91" name="Text Box 7">
          <a:extLst>
            <a:ext uri="{FF2B5EF4-FFF2-40B4-BE49-F238E27FC236}">
              <a16:creationId xmlns="" xmlns:a16="http://schemas.microsoft.com/office/drawing/2014/main" id="{00000000-0008-0000-0500-0000EB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92" name="Text Box 6">
          <a:extLst>
            <a:ext uri="{FF2B5EF4-FFF2-40B4-BE49-F238E27FC236}">
              <a16:creationId xmlns="" xmlns:a16="http://schemas.microsoft.com/office/drawing/2014/main" id="{00000000-0008-0000-0500-0000EC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493" name="Text Box 5">
          <a:extLst>
            <a:ext uri="{FF2B5EF4-FFF2-40B4-BE49-F238E27FC236}">
              <a16:creationId xmlns="" xmlns:a16="http://schemas.microsoft.com/office/drawing/2014/main" id="{00000000-0008-0000-0500-0000ED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94" name="Text Box 7">
          <a:extLst>
            <a:ext uri="{FF2B5EF4-FFF2-40B4-BE49-F238E27FC236}">
              <a16:creationId xmlns="" xmlns:a16="http://schemas.microsoft.com/office/drawing/2014/main" id="{00000000-0008-0000-0500-0000EE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95" name="Text Box 6">
          <a:extLst>
            <a:ext uri="{FF2B5EF4-FFF2-40B4-BE49-F238E27FC236}">
              <a16:creationId xmlns="" xmlns:a16="http://schemas.microsoft.com/office/drawing/2014/main" id="{00000000-0008-0000-0500-0000EF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96" name="Text Box 7">
          <a:extLst>
            <a:ext uri="{FF2B5EF4-FFF2-40B4-BE49-F238E27FC236}">
              <a16:creationId xmlns="" xmlns:a16="http://schemas.microsoft.com/office/drawing/2014/main" id="{00000000-0008-0000-0500-0000F0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97" name="Text Box 6">
          <a:extLst>
            <a:ext uri="{FF2B5EF4-FFF2-40B4-BE49-F238E27FC236}">
              <a16:creationId xmlns="" xmlns:a16="http://schemas.microsoft.com/office/drawing/2014/main" id="{00000000-0008-0000-0500-0000F1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498" name="Text Box 7">
          <a:extLst>
            <a:ext uri="{FF2B5EF4-FFF2-40B4-BE49-F238E27FC236}">
              <a16:creationId xmlns="" xmlns:a16="http://schemas.microsoft.com/office/drawing/2014/main" id="{00000000-0008-0000-0500-0000F2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499" name="Text Box 6">
          <a:extLst>
            <a:ext uri="{FF2B5EF4-FFF2-40B4-BE49-F238E27FC236}">
              <a16:creationId xmlns="" xmlns:a16="http://schemas.microsoft.com/office/drawing/2014/main" id="{00000000-0008-0000-0500-0000F3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00" name="Text Box 7">
          <a:extLst>
            <a:ext uri="{FF2B5EF4-FFF2-40B4-BE49-F238E27FC236}">
              <a16:creationId xmlns="" xmlns:a16="http://schemas.microsoft.com/office/drawing/2014/main" id="{00000000-0008-0000-0500-0000F4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01" name="Text Box 6">
          <a:extLst>
            <a:ext uri="{FF2B5EF4-FFF2-40B4-BE49-F238E27FC236}">
              <a16:creationId xmlns="" xmlns:a16="http://schemas.microsoft.com/office/drawing/2014/main" id="{00000000-0008-0000-0500-0000F5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02" name="Text Box 7">
          <a:extLst>
            <a:ext uri="{FF2B5EF4-FFF2-40B4-BE49-F238E27FC236}">
              <a16:creationId xmlns="" xmlns:a16="http://schemas.microsoft.com/office/drawing/2014/main" id="{00000000-0008-0000-0500-0000F6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03" name="Text Box 6">
          <a:extLst>
            <a:ext uri="{FF2B5EF4-FFF2-40B4-BE49-F238E27FC236}">
              <a16:creationId xmlns="" xmlns:a16="http://schemas.microsoft.com/office/drawing/2014/main" id="{00000000-0008-0000-0500-0000F7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04" name="Text Box 7">
          <a:extLst>
            <a:ext uri="{FF2B5EF4-FFF2-40B4-BE49-F238E27FC236}">
              <a16:creationId xmlns="" xmlns:a16="http://schemas.microsoft.com/office/drawing/2014/main" id="{00000000-0008-0000-0500-0000F8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05" name="Text Box 6">
          <a:extLst>
            <a:ext uri="{FF2B5EF4-FFF2-40B4-BE49-F238E27FC236}">
              <a16:creationId xmlns="" xmlns:a16="http://schemas.microsoft.com/office/drawing/2014/main" id="{00000000-0008-0000-0500-0000F9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506" name="Text Box 5">
          <a:extLst>
            <a:ext uri="{FF2B5EF4-FFF2-40B4-BE49-F238E27FC236}">
              <a16:creationId xmlns="" xmlns:a16="http://schemas.microsoft.com/office/drawing/2014/main" id="{00000000-0008-0000-0500-0000FA01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07" name="Text Box 7">
          <a:extLst>
            <a:ext uri="{FF2B5EF4-FFF2-40B4-BE49-F238E27FC236}">
              <a16:creationId xmlns="" xmlns:a16="http://schemas.microsoft.com/office/drawing/2014/main" id="{00000000-0008-0000-0500-0000FB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08" name="Text Box 6">
          <a:extLst>
            <a:ext uri="{FF2B5EF4-FFF2-40B4-BE49-F238E27FC236}">
              <a16:creationId xmlns="" xmlns:a16="http://schemas.microsoft.com/office/drawing/2014/main" id="{00000000-0008-0000-0500-0000FC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09" name="Text Box 7">
          <a:extLst>
            <a:ext uri="{FF2B5EF4-FFF2-40B4-BE49-F238E27FC236}">
              <a16:creationId xmlns="" xmlns:a16="http://schemas.microsoft.com/office/drawing/2014/main" id="{00000000-0008-0000-0500-0000FD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10" name="Text Box 6">
          <a:extLst>
            <a:ext uri="{FF2B5EF4-FFF2-40B4-BE49-F238E27FC236}">
              <a16:creationId xmlns="" xmlns:a16="http://schemas.microsoft.com/office/drawing/2014/main" id="{00000000-0008-0000-0500-0000FE01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11" name="Text Box 7">
          <a:extLst>
            <a:ext uri="{FF2B5EF4-FFF2-40B4-BE49-F238E27FC236}">
              <a16:creationId xmlns="" xmlns:a16="http://schemas.microsoft.com/office/drawing/2014/main" id="{00000000-0008-0000-0500-0000FF01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12" name="Text Box 6">
          <a:extLst>
            <a:ext uri="{FF2B5EF4-FFF2-40B4-BE49-F238E27FC236}">
              <a16:creationId xmlns="" xmlns:a16="http://schemas.microsoft.com/office/drawing/2014/main" id="{00000000-0008-0000-0500-000000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13" name="Text Box 7">
          <a:extLst>
            <a:ext uri="{FF2B5EF4-FFF2-40B4-BE49-F238E27FC236}">
              <a16:creationId xmlns="" xmlns:a16="http://schemas.microsoft.com/office/drawing/2014/main" id="{00000000-0008-0000-0500-000001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14" name="Text Box 6">
          <a:extLst>
            <a:ext uri="{FF2B5EF4-FFF2-40B4-BE49-F238E27FC236}">
              <a16:creationId xmlns="" xmlns:a16="http://schemas.microsoft.com/office/drawing/2014/main" id="{00000000-0008-0000-0500-000002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15" name="Text Box 7">
          <a:extLst>
            <a:ext uri="{FF2B5EF4-FFF2-40B4-BE49-F238E27FC236}">
              <a16:creationId xmlns="" xmlns:a16="http://schemas.microsoft.com/office/drawing/2014/main" id="{00000000-0008-0000-0500-000003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16" name="Text Box 6">
          <a:extLst>
            <a:ext uri="{FF2B5EF4-FFF2-40B4-BE49-F238E27FC236}">
              <a16:creationId xmlns="" xmlns:a16="http://schemas.microsoft.com/office/drawing/2014/main" id="{00000000-0008-0000-0500-000004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517" name="Text Box 5">
          <a:extLst>
            <a:ext uri="{FF2B5EF4-FFF2-40B4-BE49-F238E27FC236}">
              <a16:creationId xmlns="" xmlns:a16="http://schemas.microsoft.com/office/drawing/2014/main" id="{00000000-0008-0000-0500-00000502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18" name="Text Box 7">
          <a:extLst>
            <a:ext uri="{FF2B5EF4-FFF2-40B4-BE49-F238E27FC236}">
              <a16:creationId xmlns="" xmlns:a16="http://schemas.microsoft.com/office/drawing/2014/main" id="{00000000-0008-0000-0500-000006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19" name="Text Box 6">
          <a:extLst>
            <a:ext uri="{FF2B5EF4-FFF2-40B4-BE49-F238E27FC236}">
              <a16:creationId xmlns="" xmlns:a16="http://schemas.microsoft.com/office/drawing/2014/main" id="{00000000-0008-0000-0500-000007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20" name="Text Box 7">
          <a:extLst>
            <a:ext uri="{FF2B5EF4-FFF2-40B4-BE49-F238E27FC236}">
              <a16:creationId xmlns="" xmlns:a16="http://schemas.microsoft.com/office/drawing/2014/main" id="{00000000-0008-0000-0500-000008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21" name="Text Box 6">
          <a:extLst>
            <a:ext uri="{FF2B5EF4-FFF2-40B4-BE49-F238E27FC236}">
              <a16:creationId xmlns="" xmlns:a16="http://schemas.microsoft.com/office/drawing/2014/main" id="{00000000-0008-0000-0500-000009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22" name="Text Box 7">
          <a:extLst>
            <a:ext uri="{FF2B5EF4-FFF2-40B4-BE49-F238E27FC236}">
              <a16:creationId xmlns="" xmlns:a16="http://schemas.microsoft.com/office/drawing/2014/main" id="{00000000-0008-0000-0500-00000A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23" name="Text Box 6">
          <a:extLst>
            <a:ext uri="{FF2B5EF4-FFF2-40B4-BE49-F238E27FC236}">
              <a16:creationId xmlns="" xmlns:a16="http://schemas.microsoft.com/office/drawing/2014/main" id="{00000000-0008-0000-0500-00000B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24" name="Text Box 7">
          <a:extLst>
            <a:ext uri="{FF2B5EF4-FFF2-40B4-BE49-F238E27FC236}">
              <a16:creationId xmlns="" xmlns:a16="http://schemas.microsoft.com/office/drawing/2014/main" id="{00000000-0008-0000-0500-00000C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25" name="Text Box 6">
          <a:extLst>
            <a:ext uri="{FF2B5EF4-FFF2-40B4-BE49-F238E27FC236}">
              <a16:creationId xmlns="" xmlns:a16="http://schemas.microsoft.com/office/drawing/2014/main" id="{00000000-0008-0000-0500-00000D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26" name="Text Box 7">
          <a:extLst>
            <a:ext uri="{FF2B5EF4-FFF2-40B4-BE49-F238E27FC236}">
              <a16:creationId xmlns="" xmlns:a16="http://schemas.microsoft.com/office/drawing/2014/main" id="{00000000-0008-0000-0500-00000E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27" name="Text Box 6">
          <a:extLst>
            <a:ext uri="{FF2B5EF4-FFF2-40B4-BE49-F238E27FC236}">
              <a16:creationId xmlns="" xmlns:a16="http://schemas.microsoft.com/office/drawing/2014/main" id="{00000000-0008-0000-0500-00000F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28" name="Text Box 7">
          <a:extLst>
            <a:ext uri="{FF2B5EF4-FFF2-40B4-BE49-F238E27FC236}">
              <a16:creationId xmlns="" xmlns:a16="http://schemas.microsoft.com/office/drawing/2014/main" id="{00000000-0008-0000-0500-000010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29" name="Text Box 6">
          <a:extLst>
            <a:ext uri="{FF2B5EF4-FFF2-40B4-BE49-F238E27FC236}">
              <a16:creationId xmlns="" xmlns:a16="http://schemas.microsoft.com/office/drawing/2014/main" id="{00000000-0008-0000-0500-000011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530" name="Text Box 5">
          <a:extLst>
            <a:ext uri="{FF2B5EF4-FFF2-40B4-BE49-F238E27FC236}">
              <a16:creationId xmlns="" xmlns:a16="http://schemas.microsoft.com/office/drawing/2014/main" id="{00000000-0008-0000-0500-00001202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401</xdr:row>
      <xdr:rowOff>0</xdr:rowOff>
    </xdr:from>
    <xdr:ext cx="76200" cy="222885"/>
    <xdr:sp macro="" textlink="">
      <xdr:nvSpPr>
        <xdr:cNvPr id="531" name="Text Box 6">
          <a:extLst>
            <a:ext uri="{FF2B5EF4-FFF2-40B4-BE49-F238E27FC236}">
              <a16:creationId xmlns="" xmlns:a16="http://schemas.microsoft.com/office/drawing/2014/main" id="{00000000-0008-0000-0500-000013020000}"/>
            </a:ext>
          </a:extLst>
        </xdr:cNvPr>
        <xdr:cNvSpPr txBox="1">
          <a:spLocks noChangeArrowheads="1"/>
        </xdr:cNvSpPr>
      </xdr:nvSpPr>
      <xdr:spPr bwMode="auto">
        <a:xfrm>
          <a:off x="1308735" y="230000175"/>
          <a:ext cx="76200" cy="222885"/>
        </a:xfrm>
        <a:prstGeom prst="rect">
          <a:avLst/>
        </a:prstGeom>
        <a:noFill/>
        <a:ln w="9525">
          <a:noFill/>
          <a:miter lim="800000"/>
          <a:headEnd/>
          <a:tailEnd/>
        </a:ln>
      </xdr:spPr>
    </xdr:sp>
    <xdr:clientData/>
  </xdr:oneCellAnchor>
  <xdr:oneCellAnchor>
    <xdr:from>
      <xdr:col>2</xdr:col>
      <xdr:colOff>861060</xdr:colOff>
      <xdr:row>401</xdr:row>
      <xdr:rowOff>0</xdr:rowOff>
    </xdr:from>
    <xdr:ext cx="76200" cy="160816"/>
    <xdr:sp macro="" textlink="">
      <xdr:nvSpPr>
        <xdr:cNvPr id="532" name="Text Box 6">
          <a:extLst>
            <a:ext uri="{FF2B5EF4-FFF2-40B4-BE49-F238E27FC236}">
              <a16:creationId xmlns="" xmlns:a16="http://schemas.microsoft.com/office/drawing/2014/main" id="{00000000-0008-0000-0500-000014020000}"/>
            </a:ext>
          </a:extLst>
        </xdr:cNvPr>
        <xdr:cNvSpPr txBox="1">
          <a:spLocks noChangeArrowheads="1"/>
        </xdr:cNvSpPr>
      </xdr:nvSpPr>
      <xdr:spPr bwMode="auto">
        <a:xfrm>
          <a:off x="1308735" y="230000175"/>
          <a:ext cx="76200" cy="160816"/>
        </a:xfrm>
        <a:prstGeom prst="rect">
          <a:avLst/>
        </a:prstGeom>
        <a:noFill/>
        <a:ln w="9525">
          <a:noFill/>
          <a:miter lim="800000"/>
          <a:headEnd/>
          <a:tailEnd/>
        </a:ln>
      </xdr:spPr>
    </xdr:sp>
    <xdr:clientData/>
  </xdr:oneCellAnchor>
  <xdr:oneCellAnchor>
    <xdr:from>
      <xdr:col>2</xdr:col>
      <xdr:colOff>861060</xdr:colOff>
      <xdr:row>401</xdr:row>
      <xdr:rowOff>0</xdr:rowOff>
    </xdr:from>
    <xdr:ext cx="76200" cy="179866"/>
    <xdr:sp macro="" textlink="">
      <xdr:nvSpPr>
        <xdr:cNvPr id="533" name="Text Box 6">
          <a:extLst>
            <a:ext uri="{FF2B5EF4-FFF2-40B4-BE49-F238E27FC236}">
              <a16:creationId xmlns="" xmlns:a16="http://schemas.microsoft.com/office/drawing/2014/main" id="{00000000-0008-0000-0500-000015020000}"/>
            </a:ext>
          </a:extLst>
        </xdr:cNvPr>
        <xdr:cNvSpPr txBox="1">
          <a:spLocks noChangeArrowheads="1"/>
        </xdr:cNvSpPr>
      </xdr:nvSpPr>
      <xdr:spPr bwMode="auto">
        <a:xfrm>
          <a:off x="1308735" y="230000175"/>
          <a:ext cx="76200" cy="179866"/>
        </a:xfrm>
        <a:prstGeom prst="rect">
          <a:avLst/>
        </a:prstGeom>
        <a:noFill/>
        <a:ln w="9525">
          <a:noFill/>
          <a:miter lim="800000"/>
          <a:headEnd/>
          <a:tailEnd/>
        </a:ln>
      </xdr:spPr>
    </xdr:sp>
    <xdr:clientData/>
  </xdr:oneCellAnchor>
  <xdr:oneCellAnchor>
    <xdr:from>
      <xdr:col>2</xdr:col>
      <xdr:colOff>838200</xdr:colOff>
      <xdr:row>401</xdr:row>
      <xdr:rowOff>0</xdr:rowOff>
    </xdr:from>
    <xdr:ext cx="76200" cy="219075"/>
    <xdr:sp macro="" textlink="">
      <xdr:nvSpPr>
        <xdr:cNvPr id="534" name="Text Box 7">
          <a:extLst>
            <a:ext uri="{FF2B5EF4-FFF2-40B4-BE49-F238E27FC236}">
              <a16:creationId xmlns="" xmlns:a16="http://schemas.microsoft.com/office/drawing/2014/main" id="{00000000-0008-0000-0500-000016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35" name="Text Box 6">
          <a:extLst>
            <a:ext uri="{FF2B5EF4-FFF2-40B4-BE49-F238E27FC236}">
              <a16:creationId xmlns="" xmlns:a16="http://schemas.microsoft.com/office/drawing/2014/main" id="{00000000-0008-0000-0500-000017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36" name="Text Box 7">
          <a:extLst>
            <a:ext uri="{FF2B5EF4-FFF2-40B4-BE49-F238E27FC236}">
              <a16:creationId xmlns="" xmlns:a16="http://schemas.microsoft.com/office/drawing/2014/main" id="{00000000-0008-0000-0500-000018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37" name="Text Box 6">
          <a:extLst>
            <a:ext uri="{FF2B5EF4-FFF2-40B4-BE49-F238E27FC236}">
              <a16:creationId xmlns="" xmlns:a16="http://schemas.microsoft.com/office/drawing/2014/main" id="{00000000-0008-0000-0500-000019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38" name="Text Box 7">
          <a:extLst>
            <a:ext uri="{FF2B5EF4-FFF2-40B4-BE49-F238E27FC236}">
              <a16:creationId xmlns="" xmlns:a16="http://schemas.microsoft.com/office/drawing/2014/main" id="{00000000-0008-0000-0500-00001A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39" name="Text Box 6">
          <a:extLst>
            <a:ext uri="{FF2B5EF4-FFF2-40B4-BE49-F238E27FC236}">
              <a16:creationId xmlns="" xmlns:a16="http://schemas.microsoft.com/office/drawing/2014/main" id="{00000000-0008-0000-0500-00001B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40" name="Text Box 7">
          <a:extLst>
            <a:ext uri="{FF2B5EF4-FFF2-40B4-BE49-F238E27FC236}">
              <a16:creationId xmlns="" xmlns:a16="http://schemas.microsoft.com/office/drawing/2014/main" id="{00000000-0008-0000-0500-00001C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41" name="Text Box 6">
          <a:extLst>
            <a:ext uri="{FF2B5EF4-FFF2-40B4-BE49-F238E27FC236}">
              <a16:creationId xmlns="" xmlns:a16="http://schemas.microsoft.com/office/drawing/2014/main" id="{00000000-0008-0000-0500-00001D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42" name="Text Box 7">
          <a:extLst>
            <a:ext uri="{FF2B5EF4-FFF2-40B4-BE49-F238E27FC236}">
              <a16:creationId xmlns="" xmlns:a16="http://schemas.microsoft.com/office/drawing/2014/main" id="{00000000-0008-0000-0500-00001E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43" name="Text Box 6">
          <a:extLst>
            <a:ext uri="{FF2B5EF4-FFF2-40B4-BE49-F238E27FC236}">
              <a16:creationId xmlns="" xmlns:a16="http://schemas.microsoft.com/office/drawing/2014/main" id="{00000000-0008-0000-0500-00001F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44" name="Text Box 7">
          <a:extLst>
            <a:ext uri="{FF2B5EF4-FFF2-40B4-BE49-F238E27FC236}">
              <a16:creationId xmlns="" xmlns:a16="http://schemas.microsoft.com/office/drawing/2014/main" id="{00000000-0008-0000-0500-000020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45" name="Text Box 6">
          <a:extLst>
            <a:ext uri="{FF2B5EF4-FFF2-40B4-BE49-F238E27FC236}">
              <a16:creationId xmlns="" xmlns:a16="http://schemas.microsoft.com/office/drawing/2014/main" id="{00000000-0008-0000-0500-000021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546" name="Text Box 5">
          <a:extLst>
            <a:ext uri="{FF2B5EF4-FFF2-40B4-BE49-F238E27FC236}">
              <a16:creationId xmlns="" xmlns:a16="http://schemas.microsoft.com/office/drawing/2014/main" id="{00000000-0008-0000-0500-00002202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47" name="Text Box 7">
          <a:extLst>
            <a:ext uri="{FF2B5EF4-FFF2-40B4-BE49-F238E27FC236}">
              <a16:creationId xmlns="" xmlns:a16="http://schemas.microsoft.com/office/drawing/2014/main" id="{00000000-0008-0000-0500-000023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48" name="Text Box 6">
          <a:extLst>
            <a:ext uri="{FF2B5EF4-FFF2-40B4-BE49-F238E27FC236}">
              <a16:creationId xmlns="" xmlns:a16="http://schemas.microsoft.com/office/drawing/2014/main" id="{00000000-0008-0000-0500-000024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49" name="Text Box 7">
          <a:extLst>
            <a:ext uri="{FF2B5EF4-FFF2-40B4-BE49-F238E27FC236}">
              <a16:creationId xmlns="" xmlns:a16="http://schemas.microsoft.com/office/drawing/2014/main" id="{00000000-0008-0000-0500-000025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50" name="Text Box 6">
          <a:extLst>
            <a:ext uri="{FF2B5EF4-FFF2-40B4-BE49-F238E27FC236}">
              <a16:creationId xmlns="" xmlns:a16="http://schemas.microsoft.com/office/drawing/2014/main" id="{00000000-0008-0000-0500-000026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51" name="Text Box 7">
          <a:extLst>
            <a:ext uri="{FF2B5EF4-FFF2-40B4-BE49-F238E27FC236}">
              <a16:creationId xmlns="" xmlns:a16="http://schemas.microsoft.com/office/drawing/2014/main" id="{00000000-0008-0000-0500-000027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52" name="Text Box 6">
          <a:extLst>
            <a:ext uri="{FF2B5EF4-FFF2-40B4-BE49-F238E27FC236}">
              <a16:creationId xmlns="" xmlns:a16="http://schemas.microsoft.com/office/drawing/2014/main" id="{00000000-0008-0000-0500-000028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53" name="Text Box 7">
          <a:extLst>
            <a:ext uri="{FF2B5EF4-FFF2-40B4-BE49-F238E27FC236}">
              <a16:creationId xmlns="" xmlns:a16="http://schemas.microsoft.com/office/drawing/2014/main" id="{00000000-0008-0000-0500-000029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54" name="Text Box 6">
          <a:extLst>
            <a:ext uri="{FF2B5EF4-FFF2-40B4-BE49-F238E27FC236}">
              <a16:creationId xmlns="" xmlns:a16="http://schemas.microsoft.com/office/drawing/2014/main" id="{00000000-0008-0000-0500-00002A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55" name="Text Box 7">
          <a:extLst>
            <a:ext uri="{FF2B5EF4-FFF2-40B4-BE49-F238E27FC236}">
              <a16:creationId xmlns="" xmlns:a16="http://schemas.microsoft.com/office/drawing/2014/main" id="{00000000-0008-0000-0500-00002B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56" name="Text Box 6">
          <a:extLst>
            <a:ext uri="{FF2B5EF4-FFF2-40B4-BE49-F238E27FC236}">
              <a16:creationId xmlns="" xmlns:a16="http://schemas.microsoft.com/office/drawing/2014/main" id="{00000000-0008-0000-0500-00002C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57" name="Text Box 7">
          <a:extLst>
            <a:ext uri="{FF2B5EF4-FFF2-40B4-BE49-F238E27FC236}">
              <a16:creationId xmlns="" xmlns:a16="http://schemas.microsoft.com/office/drawing/2014/main" id="{00000000-0008-0000-0500-00002D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58" name="Text Box 6">
          <a:extLst>
            <a:ext uri="{FF2B5EF4-FFF2-40B4-BE49-F238E27FC236}">
              <a16:creationId xmlns="" xmlns:a16="http://schemas.microsoft.com/office/drawing/2014/main" id="{00000000-0008-0000-0500-00002E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559" name="Text Box 5">
          <a:extLst>
            <a:ext uri="{FF2B5EF4-FFF2-40B4-BE49-F238E27FC236}">
              <a16:creationId xmlns="" xmlns:a16="http://schemas.microsoft.com/office/drawing/2014/main" id="{00000000-0008-0000-0500-00002F02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60" name="Text Box 7">
          <a:extLst>
            <a:ext uri="{FF2B5EF4-FFF2-40B4-BE49-F238E27FC236}">
              <a16:creationId xmlns="" xmlns:a16="http://schemas.microsoft.com/office/drawing/2014/main" id="{00000000-0008-0000-0500-000030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61" name="Text Box 6">
          <a:extLst>
            <a:ext uri="{FF2B5EF4-FFF2-40B4-BE49-F238E27FC236}">
              <a16:creationId xmlns="" xmlns:a16="http://schemas.microsoft.com/office/drawing/2014/main" id="{00000000-0008-0000-0500-000031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62" name="Text Box 7">
          <a:extLst>
            <a:ext uri="{FF2B5EF4-FFF2-40B4-BE49-F238E27FC236}">
              <a16:creationId xmlns="" xmlns:a16="http://schemas.microsoft.com/office/drawing/2014/main" id="{00000000-0008-0000-0500-000032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63" name="Text Box 6">
          <a:extLst>
            <a:ext uri="{FF2B5EF4-FFF2-40B4-BE49-F238E27FC236}">
              <a16:creationId xmlns="" xmlns:a16="http://schemas.microsoft.com/office/drawing/2014/main" id="{00000000-0008-0000-0500-000033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64" name="Text Box 7">
          <a:extLst>
            <a:ext uri="{FF2B5EF4-FFF2-40B4-BE49-F238E27FC236}">
              <a16:creationId xmlns="" xmlns:a16="http://schemas.microsoft.com/office/drawing/2014/main" id="{00000000-0008-0000-0500-000034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65" name="Text Box 6">
          <a:extLst>
            <a:ext uri="{FF2B5EF4-FFF2-40B4-BE49-F238E27FC236}">
              <a16:creationId xmlns="" xmlns:a16="http://schemas.microsoft.com/office/drawing/2014/main" id="{00000000-0008-0000-0500-000035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66" name="Text Box 7">
          <a:extLst>
            <a:ext uri="{FF2B5EF4-FFF2-40B4-BE49-F238E27FC236}">
              <a16:creationId xmlns="" xmlns:a16="http://schemas.microsoft.com/office/drawing/2014/main" id="{00000000-0008-0000-0500-000036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67" name="Text Box 6">
          <a:extLst>
            <a:ext uri="{FF2B5EF4-FFF2-40B4-BE49-F238E27FC236}">
              <a16:creationId xmlns="" xmlns:a16="http://schemas.microsoft.com/office/drawing/2014/main" id="{00000000-0008-0000-0500-000037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68" name="Text Box 7">
          <a:extLst>
            <a:ext uri="{FF2B5EF4-FFF2-40B4-BE49-F238E27FC236}">
              <a16:creationId xmlns="" xmlns:a16="http://schemas.microsoft.com/office/drawing/2014/main" id="{00000000-0008-0000-0500-000038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69" name="Text Box 6">
          <a:extLst>
            <a:ext uri="{FF2B5EF4-FFF2-40B4-BE49-F238E27FC236}">
              <a16:creationId xmlns="" xmlns:a16="http://schemas.microsoft.com/office/drawing/2014/main" id="{00000000-0008-0000-0500-000039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70" name="Text Box 7">
          <a:extLst>
            <a:ext uri="{FF2B5EF4-FFF2-40B4-BE49-F238E27FC236}">
              <a16:creationId xmlns="" xmlns:a16="http://schemas.microsoft.com/office/drawing/2014/main" id="{00000000-0008-0000-0500-00003A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71" name="Text Box 6">
          <a:extLst>
            <a:ext uri="{FF2B5EF4-FFF2-40B4-BE49-F238E27FC236}">
              <a16:creationId xmlns="" xmlns:a16="http://schemas.microsoft.com/office/drawing/2014/main" id="{00000000-0008-0000-0500-00003B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572" name="Text Box 5">
          <a:extLst>
            <a:ext uri="{FF2B5EF4-FFF2-40B4-BE49-F238E27FC236}">
              <a16:creationId xmlns="" xmlns:a16="http://schemas.microsoft.com/office/drawing/2014/main" id="{00000000-0008-0000-0500-00003C02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73" name="Text Box 7">
          <a:extLst>
            <a:ext uri="{FF2B5EF4-FFF2-40B4-BE49-F238E27FC236}">
              <a16:creationId xmlns="" xmlns:a16="http://schemas.microsoft.com/office/drawing/2014/main" id="{00000000-0008-0000-0500-00003D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74" name="Text Box 6">
          <a:extLst>
            <a:ext uri="{FF2B5EF4-FFF2-40B4-BE49-F238E27FC236}">
              <a16:creationId xmlns="" xmlns:a16="http://schemas.microsoft.com/office/drawing/2014/main" id="{00000000-0008-0000-0500-00003E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75" name="Text Box 7">
          <a:extLst>
            <a:ext uri="{FF2B5EF4-FFF2-40B4-BE49-F238E27FC236}">
              <a16:creationId xmlns="" xmlns:a16="http://schemas.microsoft.com/office/drawing/2014/main" id="{00000000-0008-0000-0500-00003F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76" name="Text Box 6">
          <a:extLst>
            <a:ext uri="{FF2B5EF4-FFF2-40B4-BE49-F238E27FC236}">
              <a16:creationId xmlns="" xmlns:a16="http://schemas.microsoft.com/office/drawing/2014/main" id="{00000000-0008-0000-0500-000040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77" name="Text Box 7">
          <a:extLst>
            <a:ext uri="{FF2B5EF4-FFF2-40B4-BE49-F238E27FC236}">
              <a16:creationId xmlns="" xmlns:a16="http://schemas.microsoft.com/office/drawing/2014/main" id="{00000000-0008-0000-0500-000041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78" name="Text Box 6">
          <a:extLst>
            <a:ext uri="{FF2B5EF4-FFF2-40B4-BE49-F238E27FC236}">
              <a16:creationId xmlns="" xmlns:a16="http://schemas.microsoft.com/office/drawing/2014/main" id="{00000000-0008-0000-0500-000042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79" name="Text Box 7">
          <a:extLst>
            <a:ext uri="{FF2B5EF4-FFF2-40B4-BE49-F238E27FC236}">
              <a16:creationId xmlns="" xmlns:a16="http://schemas.microsoft.com/office/drawing/2014/main" id="{00000000-0008-0000-0500-000043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80" name="Text Box 6">
          <a:extLst>
            <a:ext uri="{FF2B5EF4-FFF2-40B4-BE49-F238E27FC236}">
              <a16:creationId xmlns="" xmlns:a16="http://schemas.microsoft.com/office/drawing/2014/main" id="{00000000-0008-0000-0500-000044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19075"/>
    <xdr:sp macro="" textlink="">
      <xdr:nvSpPr>
        <xdr:cNvPr id="581" name="Text Box 7">
          <a:extLst>
            <a:ext uri="{FF2B5EF4-FFF2-40B4-BE49-F238E27FC236}">
              <a16:creationId xmlns="" xmlns:a16="http://schemas.microsoft.com/office/drawing/2014/main" id="{00000000-0008-0000-0500-000045020000}"/>
            </a:ext>
          </a:extLst>
        </xdr:cNvPr>
        <xdr:cNvSpPr txBox="1">
          <a:spLocks noChangeArrowheads="1"/>
        </xdr:cNvSpPr>
      </xdr:nvSpPr>
      <xdr:spPr bwMode="auto">
        <a:xfrm>
          <a:off x="1285875" y="2300001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401</xdr:row>
      <xdr:rowOff>0</xdr:rowOff>
    </xdr:from>
    <xdr:ext cx="76200" cy="200025"/>
    <xdr:sp macro="" textlink="">
      <xdr:nvSpPr>
        <xdr:cNvPr id="582" name="Text Box 6">
          <a:extLst>
            <a:ext uri="{FF2B5EF4-FFF2-40B4-BE49-F238E27FC236}">
              <a16:creationId xmlns="" xmlns:a16="http://schemas.microsoft.com/office/drawing/2014/main" id="{00000000-0008-0000-0500-000046020000}"/>
            </a:ext>
          </a:extLst>
        </xdr:cNvPr>
        <xdr:cNvSpPr txBox="1">
          <a:spLocks noChangeArrowheads="1"/>
        </xdr:cNvSpPr>
      </xdr:nvSpPr>
      <xdr:spPr bwMode="auto">
        <a:xfrm>
          <a:off x="7124700"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200025"/>
    <xdr:sp macro="" textlink="">
      <xdr:nvSpPr>
        <xdr:cNvPr id="583" name="Text Box 5">
          <a:extLst>
            <a:ext uri="{FF2B5EF4-FFF2-40B4-BE49-F238E27FC236}">
              <a16:creationId xmlns="" xmlns:a16="http://schemas.microsoft.com/office/drawing/2014/main" id="{00000000-0008-0000-0500-000047020000}"/>
            </a:ext>
          </a:extLst>
        </xdr:cNvPr>
        <xdr:cNvSpPr txBox="1">
          <a:spLocks noChangeArrowheads="1"/>
        </xdr:cNvSpPr>
      </xdr:nvSpPr>
      <xdr:spPr bwMode="auto">
        <a:xfrm>
          <a:off x="1285875" y="230000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84" name="Text Box 3">
          <a:extLst>
            <a:ext uri="{FF2B5EF4-FFF2-40B4-BE49-F238E27FC236}">
              <a16:creationId xmlns="" xmlns:a16="http://schemas.microsoft.com/office/drawing/2014/main" id="{00000000-0008-0000-0500-000048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85" name="Text Box 5">
          <a:extLst>
            <a:ext uri="{FF2B5EF4-FFF2-40B4-BE49-F238E27FC236}">
              <a16:creationId xmlns="" xmlns:a16="http://schemas.microsoft.com/office/drawing/2014/main" id="{00000000-0008-0000-0500-000049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86" name="Text Box 6">
          <a:extLst>
            <a:ext uri="{FF2B5EF4-FFF2-40B4-BE49-F238E27FC236}">
              <a16:creationId xmlns="" xmlns:a16="http://schemas.microsoft.com/office/drawing/2014/main" id="{00000000-0008-0000-0500-00004A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87" name="Text Box 7">
          <a:extLst>
            <a:ext uri="{FF2B5EF4-FFF2-40B4-BE49-F238E27FC236}">
              <a16:creationId xmlns="" xmlns:a16="http://schemas.microsoft.com/office/drawing/2014/main" id="{00000000-0008-0000-0500-00004B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88" name="Text Box 8">
          <a:extLst>
            <a:ext uri="{FF2B5EF4-FFF2-40B4-BE49-F238E27FC236}">
              <a16:creationId xmlns="" xmlns:a16="http://schemas.microsoft.com/office/drawing/2014/main" id="{00000000-0008-0000-0500-00004C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89" name="Text Box 3">
          <a:extLst>
            <a:ext uri="{FF2B5EF4-FFF2-40B4-BE49-F238E27FC236}">
              <a16:creationId xmlns="" xmlns:a16="http://schemas.microsoft.com/office/drawing/2014/main" id="{00000000-0008-0000-0500-00004D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90" name="Text Box 5">
          <a:extLst>
            <a:ext uri="{FF2B5EF4-FFF2-40B4-BE49-F238E27FC236}">
              <a16:creationId xmlns="" xmlns:a16="http://schemas.microsoft.com/office/drawing/2014/main" id="{00000000-0008-0000-0500-00004E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91" name="Text Box 6">
          <a:extLst>
            <a:ext uri="{FF2B5EF4-FFF2-40B4-BE49-F238E27FC236}">
              <a16:creationId xmlns="" xmlns:a16="http://schemas.microsoft.com/office/drawing/2014/main" id="{00000000-0008-0000-0500-00004F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92" name="Text Box 7">
          <a:extLst>
            <a:ext uri="{FF2B5EF4-FFF2-40B4-BE49-F238E27FC236}">
              <a16:creationId xmlns="" xmlns:a16="http://schemas.microsoft.com/office/drawing/2014/main" id="{00000000-0008-0000-0500-000050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401</xdr:row>
      <xdr:rowOff>0</xdr:rowOff>
    </xdr:from>
    <xdr:ext cx="76200" cy="157006"/>
    <xdr:sp macro="" textlink="">
      <xdr:nvSpPr>
        <xdr:cNvPr id="593" name="Text Box 8">
          <a:extLst>
            <a:ext uri="{FF2B5EF4-FFF2-40B4-BE49-F238E27FC236}">
              <a16:creationId xmlns="" xmlns:a16="http://schemas.microsoft.com/office/drawing/2014/main" id="{00000000-0008-0000-0500-000051020000}"/>
            </a:ext>
          </a:extLst>
        </xdr:cNvPr>
        <xdr:cNvSpPr txBox="1">
          <a:spLocks noChangeArrowheads="1"/>
        </xdr:cNvSpPr>
      </xdr:nvSpPr>
      <xdr:spPr bwMode="auto">
        <a:xfrm>
          <a:off x="1285875" y="230000175"/>
          <a:ext cx="76200" cy="15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594" name="Text Box 6">
          <a:extLst>
            <a:ext uri="{FF2B5EF4-FFF2-40B4-BE49-F238E27FC236}">
              <a16:creationId xmlns="" xmlns:a16="http://schemas.microsoft.com/office/drawing/2014/main" id="{00000000-0008-0000-0500-000052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595" name="Text Box 6">
          <a:extLst>
            <a:ext uri="{FF2B5EF4-FFF2-40B4-BE49-F238E27FC236}">
              <a16:creationId xmlns="" xmlns:a16="http://schemas.microsoft.com/office/drawing/2014/main" id="{00000000-0008-0000-0500-000053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596" name="Text Box 6">
          <a:extLst>
            <a:ext uri="{FF2B5EF4-FFF2-40B4-BE49-F238E27FC236}">
              <a16:creationId xmlns="" xmlns:a16="http://schemas.microsoft.com/office/drawing/2014/main" id="{00000000-0008-0000-0500-000054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133350</xdr:colOff>
      <xdr:row>413</xdr:row>
      <xdr:rowOff>0</xdr:rowOff>
    </xdr:from>
    <xdr:ext cx="76200" cy="956268"/>
    <xdr:sp macro="" textlink="">
      <xdr:nvSpPr>
        <xdr:cNvPr id="597" name="Text Box 6">
          <a:extLst>
            <a:ext uri="{FF2B5EF4-FFF2-40B4-BE49-F238E27FC236}">
              <a16:creationId xmlns="" xmlns:a16="http://schemas.microsoft.com/office/drawing/2014/main" id="{00000000-0008-0000-0500-000055020000}"/>
            </a:ext>
          </a:extLst>
        </xdr:cNvPr>
        <xdr:cNvSpPr txBox="1">
          <a:spLocks noChangeArrowheads="1"/>
        </xdr:cNvSpPr>
      </xdr:nvSpPr>
      <xdr:spPr bwMode="auto">
        <a:xfrm>
          <a:off x="5048250" y="231943275"/>
          <a:ext cx="76200" cy="956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598" name="Text Box 6">
          <a:extLst>
            <a:ext uri="{FF2B5EF4-FFF2-40B4-BE49-F238E27FC236}">
              <a16:creationId xmlns="" xmlns:a16="http://schemas.microsoft.com/office/drawing/2014/main" id="{00000000-0008-0000-0500-000056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599" name="Text Box 6">
          <a:extLst>
            <a:ext uri="{FF2B5EF4-FFF2-40B4-BE49-F238E27FC236}">
              <a16:creationId xmlns="" xmlns:a16="http://schemas.microsoft.com/office/drawing/2014/main" id="{00000000-0008-0000-0500-000057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0" name="Text Box 6">
          <a:extLst>
            <a:ext uri="{FF2B5EF4-FFF2-40B4-BE49-F238E27FC236}">
              <a16:creationId xmlns="" xmlns:a16="http://schemas.microsoft.com/office/drawing/2014/main" id="{00000000-0008-0000-0500-000058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1" name="Text Box 6">
          <a:extLst>
            <a:ext uri="{FF2B5EF4-FFF2-40B4-BE49-F238E27FC236}">
              <a16:creationId xmlns="" xmlns:a16="http://schemas.microsoft.com/office/drawing/2014/main" id="{00000000-0008-0000-0500-000059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2" name="Text Box 6">
          <a:extLst>
            <a:ext uri="{FF2B5EF4-FFF2-40B4-BE49-F238E27FC236}">
              <a16:creationId xmlns="" xmlns:a16="http://schemas.microsoft.com/office/drawing/2014/main" id="{00000000-0008-0000-0500-00005A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3" name="Text Box 6">
          <a:extLst>
            <a:ext uri="{FF2B5EF4-FFF2-40B4-BE49-F238E27FC236}">
              <a16:creationId xmlns="" xmlns:a16="http://schemas.microsoft.com/office/drawing/2014/main" id="{00000000-0008-0000-0500-00005B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4" name="Text Box 6">
          <a:extLst>
            <a:ext uri="{FF2B5EF4-FFF2-40B4-BE49-F238E27FC236}">
              <a16:creationId xmlns="" xmlns:a16="http://schemas.microsoft.com/office/drawing/2014/main" id="{00000000-0008-0000-0500-00005C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5" name="Text Box 6">
          <a:extLst>
            <a:ext uri="{FF2B5EF4-FFF2-40B4-BE49-F238E27FC236}">
              <a16:creationId xmlns="" xmlns:a16="http://schemas.microsoft.com/office/drawing/2014/main" id="{00000000-0008-0000-0500-00005D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6" name="Text Box 6">
          <a:extLst>
            <a:ext uri="{FF2B5EF4-FFF2-40B4-BE49-F238E27FC236}">
              <a16:creationId xmlns="" xmlns:a16="http://schemas.microsoft.com/office/drawing/2014/main" id="{00000000-0008-0000-0500-00005E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7" name="Text Box 6">
          <a:extLst>
            <a:ext uri="{FF2B5EF4-FFF2-40B4-BE49-F238E27FC236}">
              <a16:creationId xmlns="" xmlns:a16="http://schemas.microsoft.com/office/drawing/2014/main" id="{00000000-0008-0000-0500-00005F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8" name="Text Box 6">
          <a:extLst>
            <a:ext uri="{FF2B5EF4-FFF2-40B4-BE49-F238E27FC236}">
              <a16:creationId xmlns="" xmlns:a16="http://schemas.microsoft.com/office/drawing/2014/main" id="{00000000-0008-0000-0500-000060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09" name="Text Box 6">
          <a:extLst>
            <a:ext uri="{FF2B5EF4-FFF2-40B4-BE49-F238E27FC236}">
              <a16:creationId xmlns="" xmlns:a16="http://schemas.microsoft.com/office/drawing/2014/main" id="{00000000-0008-0000-0500-000061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0" name="Text Box 6">
          <a:extLst>
            <a:ext uri="{FF2B5EF4-FFF2-40B4-BE49-F238E27FC236}">
              <a16:creationId xmlns="" xmlns:a16="http://schemas.microsoft.com/office/drawing/2014/main" id="{00000000-0008-0000-0500-000062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1" name="Text Box 6">
          <a:extLst>
            <a:ext uri="{FF2B5EF4-FFF2-40B4-BE49-F238E27FC236}">
              <a16:creationId xmlns="" xmlns:a16="http://schemas.microsoft.com/office/drawing/2014/main" id="{00000000-0008-0000-0500-000063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2" name="Text Box 6">
          <a:extLst>
            <a:ext uri="{FF2B5EF4-FFF2-40B4-BE49-F238E27FC236}">
              <a16:creationId xmlns="" xmlns:a16="http://schemas.microsoft.com/office/drawing/2014/main" id="{00000000-0008-0000-0500-000064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3" name="Text Box 6">
          <a:extLst>
            <a:ext uri="{FF2B5EF4-FFF2-40B4-BE49-F238E27FC236}">
              <a16:creationId xmlns="" xmlns:a16="http://schemas.microsoft.com/office/drawing/2014/main" id="{00000000-0008-0000-0500-000065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4" name="Text Box 6">
          <a:extLst>
            <a:ext uri="{FF2B5EF4-FFF2-40B4-BE49-F238E27FC236}">
              <a16:creationId xmlns="" xmlns:a16="http://schemas.microsoft.com/office/drawing/2014/main" id="{00000000-0008-0000-0500-000066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5" name="Text Box 6">
          <a:extLst>
            <a:ext uri="{FF2B5EF4-FFF2-40B4-BE49-F238E27FC236}">
              <a16:creationId xmlns="" xmlns:a16="http://schemas.microsoft.com/office/drawing/2014/main" id="{00000000-0008-0000-0500-000067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6" name="Text Box 6">
          <a:extLst>
            <a:ext uri="{FF2B5EF4-FFF2-40B4-BE49-F238E27FC236}">
              <a16:creationId xmlns="" xmlns:a16="http://schemas.microsoft.com/office/drawing/2014/main" id="{00000000-0008-0000-0500-000068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7" name="Text Box 6">
          <a:extLst>
            <a:ext uri="{FF2B5EF4-FFF2-40B4-BE49-F238E27FC236}">
              <a16:creationId xmlns="" xmlns:a16="http://schemas.microsoft.com/office/drawing/2014/main" id="{00000000-0008-0000-0500-000069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8" name="Text Box 6">
          <a:extLst>
            <a:ext uri="{FF2B5EF4-FFF2-40B4-BE49-F238E27FC236}">
              <a16:creationId xmlns="" xmlns:a16="http://schemas.microsoft.com/office/drawing/2014/main" id="{00000000-0008-0000-0500-00006A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19" name="Text Box 6">
          <a:extLst>
            <a:ext uri="{FF2B5EF4-FFF2-40B4-BE49-F238E27FC236}">
              <a16:creationId xmlns="" xmlns:a16="http://schemas.microsoft.com/office/drawing/2014/main" id="{00000000-0008-0000-0500-00006B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20" name="Text Box 6">
          <a:extLst>
            <a:ext uri="{FF2B5EF4-FFF2-40B4-BE49-F238E27FC236}">
              <a16:creationId xmlns="" xmlns:a16="http://schemas.microsoft.com/office/drawing/2014/main" id="{00000000-0008-0000-0500-00006C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21" name="Text Box 6">
          <a:extLst>
            <a:ext uri="{FF2B5EF4-FFF2-40B4-BE49-F238E27FC236}">
              <a16:creationId xmlns="" xmlns:a16="http://schemas.microsoft.com/office/drawing/2014/main" id="{00000000-0008-0000-0500-00006D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22" name="Text Box 6">
          <a:extLst>
            <a:ext uri="{FF2B5EF4-FFF2-40B4-BE49-F238E27FC236}">
              <a16:creationId xmlns="" xmlns:a16="http://schemas.microsoft.com/office/drawing/2014/main" id="{00000000-0008-0000-0500-00006E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23" name="Text Box 6">
          <a:extLst>
            <a:ext uri="{FF2B5EF4-FFF2-40B4-BE49-F238E27FC236}">
              <a16:creationId xmlns="" xmlns:a16="http://schemas.microsoft.com/office/drawing/2014/main" id="{00000000-0008-0000-0500-00006F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24" name="Text Box 6">
          <a:extLst>
            <a:ext uri="{FF2B5EF4-FFF2-40B4-BE49-F238E27FC236}">
              <a16:creationId xmlns="" xmlns:a16="http://schemas.microsoft.com/office/drawing/2014/main" id="{00000000-0008-0000-0500-000070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25" name="Text Box 6">
          <a:extLst>
            <a:ext uri="{FF2B5EF4-FFF2-40B4-BE49-F238E27FC236}">
              <a16:creationId xmlns="" xmlns:a16="http://schemas.microsoft.com/office/drawing/2014/main" id="{00000000-0008-0000-0500-000071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26" name="Text Box 6">
          <a:extLst>
            <a:ext uri="{FF2B5EF4-FFF2-40B4-BE49-F238E27FC236}">
              <a16:creationId xmlns="" xmlns:a16="http://schemas.microsoft.com/office/drawing/2014/main" id="{00000000-0008-0000-0500-000072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27" name="Text Box 6">
          <a:extLst>
            <a:ext uri="{FF2B5EF4-FFF2-40B4-BE49-F238E27FC236}">
              <a16:creationId xmlns="" xmlns:a16="http://schemas.microsoft.com/office/drawing/2014/main" id="{00000000-0008-0000-0500-000073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196989"/>
    <xdr:sp macro="" textlink="">
      <xdr:nvSpPr>
        <xdr:cNvPr id="628" name="Text Box 6">
          <a:extLst>
            <a:ext uri="{FF2B5EF4-FFF2-40B4-BE49-F238E27FC236}">
              <a16:creationId xmlns="" xmlns:a16="http://schemas.microsoft.com/office/drawing/2014/main" id="{00000000-0008-0000-0500-000074020000}"/>
            </a:ext>
          </a:extLst>
        </xdr:cNvPr>
        <xdr:cNvSpPr txBox="1">
          <a:spLocks noChangeArrowheads="1"/>
        </xdr:cNvSpPr>
      </xdr:nvSpPr>
      <xdr:spPr bwMode="auto">
        <a:xfrm>
          <a:off x="1285875" y="231943275"/>
          <a:ext cx="76200" cy="196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29" name="Text Box 6">
          <a:extLst>
            <a:ext uri="{FF2B5EF4-FFF2-40B4-BE49-F238E27FC236}">
              <a16:creationId xmlns="" xmlns:a16="http://schemas.microsoft.com/office/drawing/2014/main" id="{00000000-0008-0000-0500-000075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30" name="Text Box 6">
          <a:extLst>
            <a:ext uri="{FF2B5EF4-FFF2-40B4-BE49-F238E27FC236}">
              <a16:creationId xmlns="" xmlns:a16="http://schemas.microsoft.com/office/drawing/2014/main" id="{00000000-0008-0000-0500-000076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31" name="Text Box 6">
          <a:extLst>
            <a:ext uri="{FF2B5EF4-FFF2-40B4-BE49-F238E27FC236}">
              <a16:creationId xmlns="" xmlns:a16="http://schemas.microsoft.com/office/drawing/2014/main" id="{00000000-0008-0000-0500-000077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32" name="Text Box 6">
          <a:extLst>
            <a:ext uri="{FF2B5EF4-FFF2-40B4-BE49-F238E27FC236}">
              <a16:creationId xmlns="" xmlns:a16="http://schemas.microsoft.com/office/drawing/2014/main" id="{00000000-0008-0000-0500-000078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133350</xdr:colOff>
      <xdr:row>413</xdr:row>
      <xdr:rowOff>0</xdr:rowOff>
    </xdr:from>
    <xdr:ext cx="76200" cy="842910"/>
    <xdr:sp macro="" textlink="">
      <xdr:nvSpPr>
        <xdr:cNvPr id="633" name="Text Box 6">
          <a:extLst>
            <a:ext uri="{FF2B5EF4-FFF2-40B4-BE49-F238E27FC236}">
              <a16:creationId xmlns="" xmlns:a16="http://schemas.microsoft.com/office/drawing/2014/main" id="{00000000-0008-0000-0500-000079020000}"/>
            </a:ext>
          </a:extLst>
        </xdr:cNvPr>
        <xdr:cNvSpPr txBox="1">
          <a:spLocks noChangeArrowheads="1"/>
        </xdr:cNvSpPr>
      </xdr:nvSpPr>
      <xdr:spPr bwMode="auto">
        <a:xfrm>
          <a:off x="5048250" y="231943275"/>
          <a:ext cx="76200" cy="84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133350</xdr:colOff>
      <xdr:row>413</xdr:row>
      <xdr:rowOff>0</xdr:rowOff>
    </xdr:from>
    <xdr:ext cx="76200" cy="171136"/>
    <xdr:sp macro="" textlink="">
      <xdr:nvSpPr>
        <xdr:cNvPr id="634" name="Text Box 6">
          <a:extLst>
            <a:ext uri="{FF2B5EF4-FFF2-40B4-BE49-F238E27FC236}">
              <a16:creationId xmlns="" xmlns:a16="http://schemas.microsoft.com/office/drawing/2014/main" id="{00000000-0008-0000-0500-00007A020000}"/>
            </a:ext>
          </a:extLst>
        </xdr:cNvPr>
        <xdr:cNvSpPr txBox="1">
          <a:spLocks noChangeArrowheads="1"/>
        </xdr:cNvSpPr>
      </xdr:nvSpPr>
      <xdr:spPr bwMode="auto">
        <a:xfrm>
          <a:off x="5048250" y="231943275"/>
          <a:ext cx="76200" cy="171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35" name="Text Box 6">
          <a:extLst>
            <a:ext uri="{FF2B5EF4-FFF2-40B4-BE49-F238E27FC236}">
              <a16:creationId xmlns="" xmlns:a16="http://schemas.microsoft.com/office/drawing/2014/main" id="{00000000-0008-0000-0500-00007B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36" name="Text Box 6">
          <a:extLst>
            <a:ext uri="{FF2B5EF4-FFF2-40B4-BE49-F238E27FC236}">
              <a16:creationId xmlns="" xmlns:a16="http://schemas.microsoft.com/office/drawing/2014/main" id="{00000000-0008-0000-0500-00007C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37" name="Text Box 6">
          <a:extLst>
            <a:ext uri="{FF2B5EF4-FFF2-40B4-BE49-F238E27FC236}">
              <a16:creationId xmlns="" xmlns:a16="http://schemas.microsoft.com/office/drawing/2014/main" id="{00000000-0008-0000-0500-00007D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38" name="Text Box 6">
          <a:extLst>
            <a:ext uri="{FF2B5EF4-FFF2-40B4-BE49-F238E27FC236}">
              <a16:creationId xmlns="" xmlns:a16="http://schemas.microsoft.com/office/drawing/2014/main" id="{00000000-0008-0000-0500-00007E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39" name="Text Box 6">
          <a:extLst>
            <a:ext uri="{FF2B5EF4-FFF2-40B4-BE49-F238E27FC236}">
              <a16:creationId xmlns="" xmlns:a16="http://schemas.microsoft.com/office/drawing/2014/main" id="{00000000-0008-0000-0500-00007F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0" name="Text Box 6">
          <a:extLst>
            <a:ext uri="{FF2B5EF4-FFF2-40B4-BE49-F238E27FC236}">
              <a16:creationId xmlns="" xmlns:a16="http://schemas.microsoft.com/office/drawing/2014/main" id="{00000000-0008-0000-0500-000080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1" name="Text Box 6">
          <a:extLst>
            <a:ext uri="{FF2B5EF4-FFF2-40B4-BE49-F238E27FC236}">
              <a16:creationId xmlns="" xmlns:a16="http://schemas.microsoft.com/office/drawing/2014/main" id="{00000000-0008-0000-0500-000081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2" name="Text Box 6">
          <a:extLst>
            <a:ext uri="{FF2B5EF4-FFF2-40B4-BE49-F238E27FC236}">
              <a16:creationId xmlns="" xmlns:a16="http://schemas.microsoft.com/office/drawing/2014/main" id="{00000000-0008-0000-0500-000082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3" name="Text Box 6">
          <a:extLst>
            <a:ext uri="{FF2B5EF4-FFF2-40B4-BE49-F238E27FC236}">
              <a16:creationId xmlns="" xmlns:a16="http://schemas.microsoft.com/office/drawing/2014/main" id="{00000000-0008-0000-0500-000083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4" name="Text Box 6">
          <a:extLst>
            <a:ext uri="{FF2B5EF4-FFF2-40B4-BE49-F238E27FC236}">
              <a16:creationId xmlns="" xmlns:a16="http://schemas.microsoft.com/office/drawing/2014/main" id="{00000000-0008-0000-0500-000084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5" name="Text Box 6">
          <a:extLst>
            <a:ext uri="{FF2B5EF4-FFF2-40B4-BE49-F238E27FC236}">
              <a16:creationId xmlns="" xmlns:a16="http://schemas.microsoft.com/office/drawing/2014/main" id="{00000000-0008-0000-0500-000085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6" name="Text Box 6">
          <a:extLst>
            <a:ext uri="{FF2B5EF4-FFF2-40B4-BE49-F238E27FC236}">
              <a16:creationId xmlns="" xmlns:a16="http://schemas.microsoft.com/office/drawing/2014/main" id="{00000000-0008-0000-0500-000086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7" name="Text Box 6">
          <a:extLst>
            <a:ext uri="{FF2B5EF4-FFF2-40B4-BE49-F238E27FC236}">
              <a16:creationId xmlns="" xmlns:a16="http://schemas.microsoft.com/office/drawing/2014/main" id="{00000000-0008-0000-0500-000087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8" name="Text Box 6">
          <a:extLst>
            <a:ext uri="{FF2B5EF4-FFF2-40B4-BE49-F238E27FC236}">
              <a16:creationId xmlns="" xmlns:a16="http://schemas.microsoft.com/office/drawing/2014/main" id="{00000000-0008-0000-0500-000088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49" name="Text Box 6">
          <a:extLst>
            <a:ext uri="{FF2B5EF4-FFF2-40B4-BE49-F238E27FC236}">
              <a16:creationId xmlns="" xmlns:a16="http://schemas.microsoft.com/office/drawing/2014/main" id="{00000000-0008-0000-0500-000089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0" name="Text Box 6">
          <a:extLst>
            <a:ext uri="{FF2B5EF4-FFF2-40B4-BE49-F238E27FC236}">
              <a16:creationId xmlns="" xmlns:a16="http://schemas.microsoft.com/office/drawing/2014/main" id="{00000000-0008-0000-0500-00008A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1" name="Text Box 6">
          <a:extLst>
            <a:ext uri="{FF2B5EF4-FFF2-40B4-BE49-F238E27FC236}">
              <a16:creationId xmlns="" xmlns:a16="http://schemas.microsoft.com/office/drawing/2014/main" id="{00000000-0008-0000-0500-00008B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2" name="Text Box 6">
          <a:extLst>
            <a:ext uri="{FF2B5EF4-FFF2-40B4-BE49-F238E27FC236}">
              <a16:creationId xmlns="" xmlns:a16="http://schemas.microsoft.com/office/drawing/2014/main" id="{00000000-0008-0000-0500-00008C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3" name="Text Box 6">
          <a:extLst>
            <a:ext uri="{FF2B5EF4-FFF2-40B4-BE49-F238E27FC236}">
              <a16:creationId xmlns="" xmlns:a16="http://schemas.microsoft.com/office/drawing/2014/main" id="{00000000-0008-0000-0500-00008D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4" name="Text Box 6">
          <a:extLst>
            <a:ext uri="{FF2B5EF4-FFF2-40B4-BE49-F238E27FC236}">
              <a16:creationId xmlns="" xmlns:a16="http://schemas.microsoft.com/office/drawing/2014/main" id="{00000000-0008-0000-0500-00008E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5" name="Text Box 6">
          <a:extLst>
            <a:ext uri="{FF2B5EF4-FFF2-40B4-BE49-F238E27FC236}">
              <a16:creationId xmlns="" xmlns:a16="http://schemas.microsoft.com/office/drawing/2014/main" id="{00000000-0008-0000-0500-00008F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6" name="Text Box 6">
          <a:extLst>
            <a:ext uri="{FF2B5EF4-FFF2-40B4-BE49-F238E27FC236}">
              <a16:creationId xmlns="" xmlns:a16="http://schemas.microsoft.com/office/drawing/2014/main" id="{00000000-0008-0000-0500-000090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7" name="Text Box 6">
          <a:extLst>
            <a:ext uri="{FF2B5EF4-FFF2-40B4-BE49-F238E27FC236}">
              <a16:creationId xmlns="" xmlns:a16="http://schemas.microsoft.com/office/drawing/2014/main" id="{00000000-0008-0000-0500-000091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8" name="Text Box 6">
          <a:extLst>
            <a:ext uri="{FF2B5EF4-FFF2-40B4-BE49-F238E27FC236}">
              <a16:creationId xmlns="" xmlns:a16="http://schemas.microsoft.com/office/drawing/2014/main" id="{00000000-0008-0000-0500-000092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59" name="Text Box 6">
          <a:extLst>
            <a:ext uri="{FF2B5EF4-FFF2-40B4-BE49-F238E27FC236}">
              <a16:creationId xmlns="" xmlns:a16="http://schemas.microsoft.com/office/drawing/2014/main" id="{00000000-0008-0000-0500-000093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0" name="Text Box 6">
          <a:extLst>
            <a:ext uri="{FF2B5EF4-FFF2-40B4-BE49-F238E27FC236}">
              <a16:creationId xmlns="" xmlns:a16="http://schemas.microsoft.com/office/drawing/2014/main" id="{00000000-0008-0000-0500-000094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1" name="Text Box 6">
          <a:extLst>
            <a:ext uri="{FF2B5EF4-FFF2-40B4-BE49-F238E27FC236}">
              <a16:creationId xmlns="" xmlns:a16="http://schemas.microsoft.com/office/drawing/2014/main" id="{00000000-0008-0000-0500-000095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2" name="Text Box 6">
          <a:extLst>
            <a:ext uri="{FF2B5EF4-FFF2-40B4-BE49-F238E27FC236}">
              <a16:creationId xmlns="" xmlns:a16="http://schemas.microsoft.com/office/drawing/2014/main" id="{00000000-0008-0000-0500-000096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3" name="Text Box 6">
          <a:extLst>
            <a:ext uri="{FF2B5EF4-FFF2-40B4-BE49-F238E27FC236}">
              <a16:creationId xmlns="" xmlns:a16="http://schemas.microsoft.com/office/drawing/2014/main" id="{00000000-0008-0000-0500-000097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4" name="Text Box 6">
          <a:extLst>
            <a:ext uri="{FF2B5EF4-FFF2-40B4-BE49-F238E27FC236}">
              <a16:creationId xmlns="" xmlns:a16="http://schemas.microsoft.com/office/drawing/2014/main" id="{00000000-0008-0000-0500-000098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5" name="Text Box 6">
          <a:extLst>
            <a:ext uri="{FF2B5EF4-FFF2-40B4-BE49-F238E27FC236}">
              <a16:creationId xmlns="" xmlns:a16="http://schemas.microsoft.com/office/drawing/2014/main" id="{00000000-0008-0000-0500-000099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6" name="Text Box 6">
          <a:extLst>
            <a:ext uri="{FF2B5EF4-FFF2-40B4-BE49-F238E27FC236}">
              <a16:creationId xmlns="" xmlns:a16="http://schemas.microsoft.com/office/drawing/2014/main" id="{00000000-0008-0000-0500-00009A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7" name="Text Box 6">
          <a:extLst>
            <a:ext uri="{FF2B5EF4-FFF2-40B4-BE49-F238E27FC236}">
              <a16:creationId xmlns="" xmlns:a16="http://schemas.microsoft.com/office/drawing/2014/main" id="{00000000-0008-0000-0500-00009B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8" name="Text Box 6">
          <a:extLst>
            <a:ext uri="{FF2B5EF4-FFF2-40B4-BE49-F238E27FC236}">
              <a16:creationId xmlns="" xmlns:a16="http://schemas.microsoft.com/office/drawing/2014/main" id="{00000000-0008-0000-0500-00009C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69" name="Text Box 6">
          <a:extLst>
            <a:ext uri="{FF2B5EF4-FFF2-40B4-BE49-F238E27FC236}">
              <a16:creationId xmlns="" xmlns:a16="http://schemas.microsoft.com/office/drawing/2014/main" id="{00000000-0008-0000-0500-00009D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0" name="Text Box 6">
          <a:extLst>
            <a:ext uri="{FF2B5EF4-FFF2-40B4-BE49-F238E27FC236}">
              <a16:creationId xmlns="" xmlns:a16="http://schemas.microsoft.com/office/drawing/2014/main" id="{00000000-0008-0000-0500-00009E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1" name="Text Box 6">
          <a:extLst>
            <a:ext uri="{FF2B5EF4-FFF2-40B4-BE49-F238E27FC236}">
              <a16:creationId xmlns="" xmlns:a16="http://schemas.microsoft.com/office/drawing/2014/main" id="{00000000-0008-0000-0500-00009F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2" name="Text Box 6">
          <a:extLst>
            <a:ext uri="{FF2B5EF4-FFF2-40B4-BE49-F238E27FC236}">
              <a16:creationId xmlns="" xmlns:a16="http://schemas.microsoft.com/office/drawing/2014/main" id="{00000000-0008-0000-0500-0000A0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3" name="Text Box 6">
          <a:extLst>
            <a:ext uri="{FF2B5EF4-FFF2-40B4-BE49-F238E27FC236}">
              <a16:creationId xmlns="" xmlns:a16="http://schemas.microsoft.com/office/drawing/2014/main" id="{00000000-0008-0000-0500-0000A1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4" name="Text Box 6">
          <a:extLst>
            <a:ext uri="{FF2B5EF4-FFF2-40B4-BE49-F238E27FC236}">
              <a16:creationId xmlns="" xmlns:a16="http://schemas.microsoft.com/office/drawing/2014/main" id="{00000000-0008-0000-0500-0000A2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5" name="Text Box 6">
          <a:extLst>
            <a:ext uri="{FF2B5EF4-FFF2-40B4-BE49-F238E27FC236}">
              <a16:creationId xmlns="" xmlns:a16="http://schemas.microsoft.com/office/drawing/2014/main" id="{00000000-0008-0000-0500-0000A3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6" name="Text Box 6">
          <a:extLst>
            <a:ext uri="{FF2B5EF4-FFF2-40B4-BE49-F238E27FC236}">
              <a16:creationId xmlns="" xmlns:a16="http://schemas.microsoft.com/office/drawing/2014/main" id="{00000000-0008-0000-0500-0000A4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7" name="Text Box 6">
          <a:extLst>
            <a:ext uri="{FF2B5EF4-FFF2-40B4-BE49-F238E27FC236}">
              <a16:creationId xmlns="" xmlns:a16="http://schemas.microsoft.com/office/drawing/2014/main" id="{00000000-0008-0000-0500-0000A5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8" name="Text Box 6">
          <a:extLst>
            <a:ext uri="{FF2B5EF4-FFF2-40B4-BE49-F238E27FC236}">
              <a16:creationId xmlns="" xmlns:a16="http://schemas.microsoft.com/office/drawing/2014/main" id="{00000000-0008-0000-0500-0000A6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79" name="Text Box 6">
          <a:extLst>
            <a:ext uri="{FF2B5EF4-FFF2-40B4-BE49-F238E27FC236}">
              <a16:creationId xmlns="" xmlns:a16="http://schemas.microsoft.com/office/drawing/2014/main" id="{00000000-0008-0000-0500-0000A7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0" name="Text Box 6">
          <a:extLst>
            <a:ext uri="{FF2B5EF4-FFF2-40B4-BE49-F238E27FC236}">
              <a16:creationId xmlns="" xmlns:a16="http://schemas.microsoft.com/office/drawing/2014/main" id="{00000000-0008-0000-0500-0000A8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1" name="Text Box 6">
          <a:extLst>
            <a:ext uri="{FF2B5EF4-FFF2-40B4-BE49-F238E27FC236}">
              <a16:creationId xmlns="" xmlns:a16="http://schemas.microsoft.com/office/drawing/2014/main" id="{00000000-0008-0000-0500-0000A9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2" name="Text Box 6">
          <a:extLst>
            <a:ext uri="{FF2B5EF4-FFF2-40B4-BE49-F238E27FC236}">
              <a16:creationId xmlns="" xmlns:a16="http://schemas.microsoft.com/office/drawing/2014/main" id="{00000000-0008-0000-0500-0000AA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3" name="Text Box 6">
          <a:extLst>
            <a:ext uri="{FF2B5EF4-FFF2-40B4-BE49-F238E27FC236}">
              <a16:creationId xmlns="" xmlns:a16="http://schemas.microsoft.com/office/drawing/2014/main" id="{00000000-0008-0000-0500-0000AB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4" name="Text Box 6">
          <a:extLst>
            <a:ext uri="{FF2B5EF4-FFF2-40B4-BE49-F238E27FC236}">
              <a16:creationId xmlns="" xmlns:a16="http://schemas.microsoft.com/office/drawing/2014/main" id="{00000000-0008-0000-0500-0000AC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5" name="Text Box 6">
          <a:extLst>
            <a:ext uri="{FF2B5EF4-FFF2-40B4-BE49-F238E27FC236}">
              <a16:creationId xmlns="" xmlns:a16="http://schemas.microsoft.com/office/drawing/2014/main" id="{00000000-0008-0000-0500-0000AD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6" name="Text Box 6">
          <a:extLst>
            <a:ext uri="{FF2B5EF4-FFF2-40B4-BE49-F238E27FC236}">
              <a16:creationId xmlns="" xmlns:a16="http://schemas.microsoft.com/office/drawing/2014/main" id="{00000000-0008-0000-0500-0000AE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7" name="Text Box 6">
          <a:extLst>
            <a:ext uri="{FF2B5EF4-FFF2-40B4-BE49-F238E27FC236}">
              <a16:creationId xmlns="" xmlns:a16="http://schemas.microsoft.com/office/drawing/2014/main" id="{00000000-0008-0000-0500-0000AF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8" name="Text Box 6">
          <a:extLst>
            <a:ext uri="{FF2B5EF4-FFF2-40B4-BE49-F238E27FC236}">
              <a16:creationId xmlns="" xmlns:a16="http://schemas.microsoft.com/office/drawing/2014/main" id="{00000000-0008-0000-0500-0000B0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89" name="Text Box 6">
          <a:extLst>
            <a:ext uri="{FF2B5EF4-FFF2-40B4-BE49-F238E27FC236}">
              <a16:creationId xmlns="" xmlns:a16="http://schemas.microsoft.com/office/drawing/2014/main" id="{00000000-0008-0000-0500-0000B1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413</xdr:row>
      <xdr:rowOff>0</xdr:rowOff>
    </xdr:from>
    <xdr:ext cx="76200" cy="845946"/>
    <xdr:sp macro="" textlink="">
      <xdr:nvSpPr>
        <xdr:cNvPr id="690" name="Text Box 6">
          <a:extLst>
            <a:ext uri="{FF2B5EF4-FFF2-40B4-BE49-F238E27FC236}">
              <a16:creationId xmlns="" xmlns:a16="http://schemas.microsoft.com/office/drawing/2014/main" id="{00000000-0008-0000-0500-0000B2020000}"/>
            </a:ext>
          </a:extLst>
        </xdr:cNvPr>
        <xdr:cNvSpPr txBox="1">
          <a:spLocks noChangeArrowheads="1"/>
        </xdr:cNvSpPr>
      </xdr:nvSpPr>
      <xdr:spPr bwMode="auto">
        <a:xfrm>
          <a:off x="1285875" y="231943275"/>
          <a:ext cx="76200" cy="84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133350</xdr:colOff>
      <xdr:row>413</xdr:row>
      <xdr:rowOff>0</xdr:rowOff>
    </xdr:from>
    <xdr:ext cx="76200" cy="193955"/>
    <xdr:sp macro="" textlink="">
      <xdr:nvSpPr>
        <xdr:cNvPr id="691" name="Text Box 6">
          <a:extLst>
            <a:ext uri="{FF2B5EF4-FFF2-40B4-BE49-F238E27FC236}">
              <a16:creationId xmlns="" xmlns:a16="http://schemas.microsoft.com/office/drawing/2014/main" id="{00000000-0008-0000-0500-0000B3020000}"/>
            </a:ext>
          </a:extLst>
        </xdr:cNvPr>
        <xdr:cNvSpPr txBox="1">
          <a:spLocks noChangeArrowheads="1"/>
        </xdr:cNvSpPr>
      </xdr:nvSpPr>
      <xdr:spPr bwMode="auto">
        <a:xfrm>
          <a:off x="5048250" y="231943275"/>
          <a:ext cx="76200" cy="193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200025"/>
    <xdr:sp macro="" textlink="">
      <xdr:nvSpPr>
        <xdr:cNvPr id="692" name="Text Box 3">
          <a:extLst>
            <a:ext uri="{FF2B5EF4-FFF2-40B4-BE49-F238E27FC236}">
              <a16:creationId xmlns="" xmlns:a16="http://schemas.microsoft.com/office/drawing/2014/main" id="{00000000-0008-0000-0500-0000B4020000}"/>
            </a:ext>
          </a:extLst>
        </xdr:cNvPr>
        <xdr:cNvSpPr txBox="1">
          <a:spLocks noChangeArrowheads="1"/>
        </xdr:cNvSpPr>
      </xdr:nvSpPr>
      <xdr:spPr bwMode="auto">
        <a:xfrm>
          <a:off x="1285875" y="28555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200025"/>
    <xdr:sp macro="" textlink="">
      <xdr:nvSpPr>
        <xdr:cNvPr id="693" name="Text Box 5">
          <a:extLst>
            <a:ext uri="{FF2B5EF4-FFF2-40B4-BE49-F238E27FC236}">
              <a16:creationId xmlns="" xmlns:a16="http://schemas.microsoft.com/office/drawing/2014/main" id="{00000000-0008-0000-0500-0000B5020000}"/>
            </a:ext>
          </a:extLst>
        </xdr:cNvPr>
        <xdr:cNvSpPr txBox="1">
          <a:spLocks noChangeArrowheads="1"/>
        </xdr:cNvSpPr>
      </xdr:nvSpPr>
      <xdr:spPr bwMode="auto">
        <a:xfrm>
          <a:off x="1285875" y="28555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200025"/>
    <xdr:sp macro="" textlink="">
      <xdr:nvSpPr>
        <xdr:cNvPr id="694" name="Text Box 6">
          <a:extLst>
            <a:ext uri="{FF2B5EF4-FFF2-40B4-BE49-F238E27FC236}">
              <a16:creationId xmlns="" xmlns:a16="http://schemas.microsoft.com/office/drawing/2014/main" id="{00000000-0008-0000-0500-0000B6020000}"/>
            </a:ext>
          </a:extLst>
        </xdr:cNvPr>
        <xdr:cNvSpPr txBox="1">
          <a:spLocks noChangeArrowheads="1"/>
        </xdr:cNvSpPr>
      </xdr:nvSpPr>
      <xdr:spPr bwMode="auto">
        <a:xfrm>
          <a:off x="1285875" y="28555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200025"/>
    <xdr:sp macro="" textlink="">
      <xdr:nvSpPr>
        <xdr:cNvPr id="695" name="Text Box 7">
          <a:extLst>
            <a:ext uri="{FF2B5EF4-FFF2-40B4-BE49-F238E27FC236}">
              <a16:creationId xmlns="" xmlns:a16="http://schemas.microsoft.com/office/drawing/2014/main" id="{00000000-0008-0000-0500-0000B7020000}"/>
            </a:ext>
          </a:extLst>
        </xdr:cNvPr>
        <xdr:cNvSpPr txBox="1">
          <a:spLocks noChangeArrowheads="1"/>
        </xdr:cNvSpPr>
      </xdr:nvSpPr>
      <xdr:spPr bwMode="auto">
        <a:xfrm>
          <a:off x="1285875" y="28555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97</xdr:row>
      <xdr:rowOff>0</xdr:rowOff>
    </xdr:from>
    <xdr:ext cx="76200" cy="200025"/>
    <xdr:sp macro="" textlink="">
      <xdr:nvSpPr>
        <xdr:cNvPr id="696" name="Text Box 8">
          <a:extLst>
            <a:ext uri="{FF2B5EF4-FFF2-40B4-BE49-F238E27FC236}">
              <a16:creationId xmlns="" xmlns:a16="http://schemas.microsoft.com/office/drawing/2014/main" id="{00000000-0008-0000-0500-0000B8020000}"/>
            </a:ext>
          </a:extLst>
        </xdr:cNvPr>
        <xdr:cNvSpPr txBox="1">
          <a:spLocks noChangeArrowheads="1"/>
        </xdr:cNvSpPr>
      </xdr:nvSpPr>
      <xdr:spPr bwMode="auto">
        <a:xfrm>
          <a:off x="1285875" y="28555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697" name="Text Box 6">
          <a:extLst>
            <a:ext uri="{FF2B5EF4-FFF2-40B4-BE49-F238E27FC236}">
              <a16:creationId xmlns="" xmlns:a16="http://schemas.microsoft.com/office/drawing/2014/main" id="{00000000-0008-0000-0500-0000B9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698" name="Text Box 6">
          <a:extLst>
            <a:ext uri="{FF2B5EF4-FFF2-40B4-BE49-F238E27FC236}">
              <a16:creationId xmlns="" xmlns:a16="http://schemas.microsoft.com/office/drawing/2014/main" id="{00000000-0008-0000-0500-0000BA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699" name="Text Box 6">
          <a:extLst>
            <a:ext uri="{FF2B5EF4-FFF2-40B4-BE49-F238E27FC236}">
              <a16:creationId xmlns="" xmlns:a16="http://schemas.microsoft.com/office/drawing/2014/main" id="{00000000-0008-0000-0500-0000BB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00" name="Text Box 6">
          <a:extLst>
            <a:ext uri="{FF2B5EF4-FFF2-40B4-BE49-F238E27FC236}">
              <a16:creationId xmlns="" xmlns:a16="http://schemas.microsoft.com/office/drawing/2014/main" id="{00000000-0008-0000-0500-0000BC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01" name="Text Box 5">
          <a:extLst>
            <a:ext uri="{FF2B5EF4-FFF2-40B4-BE49-F238E27FC236}">
              <a16:creationId xmlns="" xmlns:a16="http://schemas.microsoft.com/office/drawing/2014/main" id="{00000000-0008-0000-0500-0000BD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180975"/>
    <xdr:sp macro="" textlink="">
      <xdr:nvSpPr>
        <xdr:cNvPr id="702" name="Text Box 6">
          <a:extLst>
            <a:ext uri="{FF2B5EF4-FFF2-40B4-BE49-F238E27FC236}">
              <a16:creationId xmlns="" xmlns:a16="http://schemas.microsoft.com/office/drawing/2014/main" id="{00000000-0008-0000-0500-0000BE020000}"/>
            </a:ext>
          </a:extLst>
        </xdr:cNvPr>
        <xdr:cNvSpPr txBox="1">
          <a:spLocks noChangeArrowheads="1"/>
        </xdr:cNvSpPr>
      </xdr:nvSpPr>
      <xdr:spPr bwMode="auto">
        <a:xfrm>
          <a:off x="1285875" y="441388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03" name="Text Box 7">
          <a:extLst>
            <a:ext uri="{FF2B5EF4-FFF2-40B4-BE49-F238E27FC236}">
              <a16:creationId xmlns="" xmlns:a16="http://schemas.microsoft.com/office/drawing/2014/main" id="{00000000-0008-0000-0500-0000BF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04" name="Text Box 7">
          <a:extLst>
            <a:ext uri="{FF2B5EF4-FFF2-40B4-BE49-F238E27FC236}">
              <a16:creationId xmlns="" xmlns:a16="http://schemas.microsoft.com/office/drawing/2014/main" id="{00000000-0008-0000-0500-0000C0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05" name="Text Box 9">
          <a:extLst>
            <a:ext uri="{FF2B5EF4-FFF2-40B4-BE49-F238E27FC236}">
              <a16:creationId xmlns="" xmlns:a16="http://schemas.microsoft.com/office/drawing/2014/main" id="{00000000-0008-0000-0500-0000C1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06" name="Text Box 6">
          <a:extLst>
            <a:ext uri="{FF2B5EF4-FFF2-40B4-BE49-F238E27FC236}">
              <a16:creationId xmlns="" xmlns:a16="http://schemas.microsoft.com/office/drawing/2014/main" id="{00000000-0008-0000-0500-0000C2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07" name="Text Box 6">
          <a:extLst>
            <a:ext uri="{FF2B5EF4-FFF2-40B4-BE49-F238E27FC236}">
              <a16:creationId xmlns="" xmlns:a16="http://schemas.microsoft.com/office/drawing/2014/main" id="{00000000-0008-0000-0500-0000C3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08" name="Text Box 5">
          <a:extLst>
            <a:ext uri="{FF2B5EF4-FFF2-40B4-BE49-F238E27FC236}">
              <a16:creationId xmlns="" xmlns:a16="http://schemas.microsoft.com/office/drawing/2014/main" id="{00000000-0008-0000-0500-0000C4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09" name="Text Box 7">
          <a:extLst>
            <a:ext uri="{FF2B5EF4-FFF2-40B4-BE49-F238E27FC236}">
              <a16:creationId xmlns="" xmlns:a16="http://schemas.microsoft.com/office/drawing/2014/main" id="{00000000-0008-0000-0500-0000C5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10" name="Text Box 6">
          <a:extLst>
            <a:ext uri="{FF2B5EF4-FFF2-40B4-BE49-F238E27FC236}">
              <a16:creationId xmlns="" xmlns:a16="http://schemas.microsoft.com/office/drawing/2014/main" id="{00000000-0008-0000-0500-0000C6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11" name="Text Box 7">
          <a:extLst>
            <a:ext uri="{FF2B5EF4-FFF2-40B4-BE49-F238E27FC236}">
              <a16:creationId xmlns="" xmlns:a16="http://schemas.microsoft.com/office/drawing/2014/main" id="{00000000-0008-0000-0500-0000C7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12" name="Text Box 6">
          <a:extLst>
            <a:ext uri="{FF2B5EF4-FFF2-40B4-BE49-F238E27FC236}">
              <a16:creationId xmlns="" xmlns:a16="http://schemas.microsoft.com/office/drawing/2014/main" id="{00000000-0008-0000-0500-0000C8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13" name="Text Box 5">
          <a:extLst>
            <a:ext uri="{FF2B5EF4-FFF2-40B4-BE49-F238E27FC236}">
              <a16:creationId xmlns="" xmlns:a16="http://schemas.microsoft.com/office/drawing/2014/main" id="{00000000-0008-0000-0500-0000C9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14" name="Text Box 7">
          <a:extLst>
            <a:ext uri="{FF2B5EF4-FFF2-40B4-BE49-F238E27FC236}">
              <a16:creationId xmlns="" xmlns:a16="http://schemas.microsoft.com/office/drawing/2014/main" id="{00000000-0008-0000-0500-0000CA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15" name="Text Box 6">
          <a:extLst>
            <a:ext uri="{FF2B5EF4-FFF2-40B4-BE49-F238E27FC236}">
              <a16:creationId xmlns="" xmlns:a16="http://schemas.microsoft.com/office/drawing/2014/main" id="{00000000-0008-0000-0500-0000CB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16" name="Text Box 7">
          <a:extLst>
            <a:ext uri="{FF2B5EF4-FFF2-40B4-BE49-F238E27FC236}">
              <a16:creationId xmlns="" xmlns:a16="http://schemas.microsoft.com/office/drawing/2014/main" id="{00000000-0008-0000-0500-0000CC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17" name="Text Box 6">
          <a:extLst>
            <a:ext uri="{FF2B5EF4-FFF2-40B4-BE49-F238E27FC236}">
              <a16:creationId xmlns="" xmlns:a16="http://schemas.microsoft.com/office/drawing/2014/main" id="{00000000-0008-0000-0500-0000CD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18" name="Text Box 7">
          <a:extLst>
            <a:ext uri="{FF2B5EF4-FFF2-40B4-BE49-F238E27FC236}">
              <a16:creationId xmlns="" xmlns:a16="http://schemas.microsoft.com/office/drawing/2014/main" id="{00000000-0008-0000-0500-0000CE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19" name="Text Box 6">
          <a:extLst>
            <a:ext uri="{FF2B5EF4-FFF2-40B4-BE49-F238E27FC236}">
              <a16:creationId xmlns="" xmlns:a16="http://schemas.microsoft.com/office/drawing/2014/main" id="{00000000-0008-0000-0500-0000CF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20" name="Text Box 5">
          <a:extLst>
            <a:ext uri="{FF2B5EF4-FFF2-40B4-BE49-F238E27FC236}">
              <a16:creationId xmlns="" xmlns:a16="http://schemas.microsoft.com/office/drawing/2014/main" id="{00000000-0008-0000-0500-0000D0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21" name="Text Box 7">
          <a:extLst>
            <a:ext uri="{FF2B5EF4-FFF2-40B4-BE49-F238E27FC236}">
              <a16:creationId xmlns="" xmlns:a16="http://schemas.microsoft.com/office/drawing/2014/main" id="{00000000-0008-0000-0500-0000D1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22" name="Text Box 6">
          <a:extLst>
            <a:ext uri="{FF2B5EF4-FFF2-40B4-BE49-F238E27FC236}">
              <a16:creationId xmlns="" xmlns:a16="http://schemas.microsoft.com/office/drawing/2014/main" id="{00000000-0008-0000-0500-0000D2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23" name="Text Box 7">
          <a:extLst>
            <a:ext uri="{FF2B5EF4-FFF2-40B4-BE49-F238E27FC236}">
              <a16:creationId xmlns="" xmlns:a16="http://schemas.microsoft.com/office/drawing/2014/main" id="{00000000-0008-0000-0500-0000D3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24" name="Text Box 6">
          <a:extLst>
            <a:ext uri="{FF2B5EF4-FFF2-40B4-BE49-F238E27FC236}">
              <a16:creationId xmlns="" xmlns:a16="http://schemas.microsoft.com/office/drawing/2014/main" id="{00000000-0008-0000-0500-0000D4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25" name="Text Box 7">
          <a:extLst>
            <a:ext uri="{FF2B5EF4-FFF2-40B4-BE49-F238E27FC236}">
              <a16:creationId xmlns="" xmlns:a16="http://schemas.microsoft.com/office/drawing/2014/main" id="{00000000-0008-0000-0500-0000D5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26" name="Text Box 6">
          <a:extLst>
            <a:ext uri="{FF2B5EF4-FFF2-40B4-BE49-F238E27FC236}">
              <a16:creationId xmlns="" xmlns:a16="http://schemas.microsoft.com/office/drawing/2014/main" id="{00000000-0008-0000-0500-0000D6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27" name="Text Box 7">
          <a:extLst>
            <a:ext uri="{FF2B5EF4-FFF2-40B4-BE49-F238E27FC236}">
              <a16:creationId xmlns="" xmlns:a16="http://schemas.microsoft.com/office/drawing/2014/main" id="{00000000-0008-0000-0500-0000D7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28" name="Text Box 6">
          <a:extLst>
            <a:ext uri="{FF2B5EF4-FFF2-40B4-BE49-F238E27FC236}">
              <a16:creationId xmlns="" xmlns:a16="http://schemas.microsoft.com/office/drawing/2014/main" id="{00000000-0008-0000-0500-0000D8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29" name="Text Box 5">
          <a:extLst>
            <a:ext uri="{FF2B5EF4-FFF2-40B4-BE49-F238E27FC236}">
              <a16:creationId xmlns="" xmlns:a16="http://schemas.microsoft.com/office/drawing/2014/main" id="{00000000-0008-0000-0500-0000D9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30" name="Text Box 7">
          <a:extLst>
            <a:ext uri="{FF2B5EF4-FFF2-40B4-BE49-F238E27FC236}">
              <a16:creationId xmlns="" xmlns:a16="http://schemas.microsoft.com/office/drawing/2014/main" id="{00000000-0008-0000-0500-0000DA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31" name="Text Box 6">
          <a:extLst>
            <a:ext uri="{FF2B5EF4-FFF2-40B4-BE49-F238E27FC236}">
              <a16:creationId xmlns="" xmlns:a16="http://schemas.microsoft.com/office/drawing/2014/main" id="{00000000-0008-0000-0500-0000DB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32" name="Text Box 7">
          <a:extLst>
            <a:ext uri="{FF2B5EF4-FFF2-40B4-BE49-F238E27FC236}">
              <a16:creationId xmlns="" xmlns:a16="http://schemas.microsoft.com/office/drawing/2014/main" id="{00000000-0008-0000-0500-0000DC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33" name="Text Box 6">
          <a:extLst>
            <a:ext uri="{FF2B5EF4-FFF2-40B4-BE49-F238E27FC236}">
              <a16:creationId xmlns="" xmlns:a16="http://schemas.microsoft.com/office/drawing/2014/main" id="{00000000-0008-0000-0500-0000DD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34" name="Text Box 7">
          <a:extLst>
            <a:ext uri="{FF2B5EF4-FFF2-40B4-BE49-F238E27FC236}">
              <a16:creationId xmlns="" xmlns:a16="http://schemas.microsoft.com/office/drawing/2014/main" id="{00000000-0008-0000-0500-0000DE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35" name="Text Box 6">
          <a:extLst>
            <a:ext uri="{FF2B5EF4-FFF2-40B4-BE49-F238E27FC236}">
              <a16:creationId xmlns="" xmlns:a16="http://schemas.microsoft.com/office/drawing/2014/main" id="{00000000-0008-0000-0500-0000DF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36" name="Text Box 7">
          <a:extLst>
            <a:ext uri="{FF2B5EF4-FFF2-40B4-BE49-F238E27FC236}">
              <a16:creationId xmlns="" xmlns:a16="http://schemas.microsoft.com/office/drawing/2014/main" id="{00000000-0008-0000-0500-0000E0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37" name="Text Box 6">
          <a:extLst>
            <a:ext uri="{FF2B5EF4-FFF2-40B4-BE49-F238E27FC236}">
              <a16:creationId xmlns="" xmlns:a16="http://schemas.microsoft.com/office/drawing/2014/main" id="{00000000-0008-0000-0500-0000E1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38" name="Text Box 7">
          <a:extLst>
            <a:ext uri="{FF2B5EF4-FFF2-40B4-BE49-F238E27FC236}">
              <a16:creationId xmlns="" xmlns:a16="http://schemas.microsoft.com/office/drawing/2014/main" id="{00000000-0008-0000-0500-0000E2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39" name="Text Box 6">
          <a:extLst>
            <a:ext uri="{FF2B5EF4-FFF2-40B4-BE49-F238E27FC236}">
              <a16:creationId xmlns="" xmlns:a16="http://schemas.microsoft.com/office/drawing/2014/main" id="{00000000-0008-0000-0500-0000E3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40" name="Text Box 5">
          <a:extLst>
            <a:ext uri="{FF2B5EF4-FFF2-40B4-BE49-F238E27FC236}">
              <a16:creationId xmlns="" xmlns:a16="http://schemas.microsoft.com/office/drawing/2014/main" id="{00000000-0008-0000-0500-0000E4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41" name="Text Box 7">
          <a:extLst>
            <a:ext uri="{FF2B5EF4-FFF2-40B4-BE49-F238E27FC236}">
              <a16:creationId xmlns="" xmlns:a16="http://schemas.microsoft.com/office/drawing/2014/main" id="{00000000-0008-0000-0500-0000E5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42" name="Text Box 6">
          <a:extLst>
            <a:ext uri="{FF2B5EF4-FFF2-40B4-BE49-F238E27FC236}">
              <a16:creationId xmlns="" xmlns:a16="http://schemas.microsoft.com/office/drawing/2014/main" id="{00000000-0008-0000-0500-0000E6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43" name="Text Box 7">
          <a:extLst>
            <a:ext uri="{FF2B5EF4-FFF2-40B4-BE49-F238E27FC236}">
              <a16:creationId xmlns="" xmlns:a16="http://schemas.microsoft.com/office/drawing/2014/main" id="{00000000-0008-0000-0500-0000E7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44" name="Text Box 6">
          <a:extLst>
            <a:ext uri="{FF2B5EF4-FFF2-40B4-BE49-F238E27FC236}">
              <a16:creationId xmlns="" xmlns:a16="http://schemas.microsoft.com/office/drawing/2014/main" id="{00000000-0008-0000-0500-0000E8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45" name="Text Box 7">
          <a:extLst>
            <a:ext uri="{FF2B5EF4-FFF2-40B4-BE49-F238E27FC236}">
              <a16:creationId xmlns="" xmlns:a16="http://schemas.microsoft.com/office/drawing/2014/main" id="{00000000-0008-0000-0500-0000E9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46" name="Text Box 6">
          <a:extLst>
            <a:ext uri="{FF2B5EF4-FFF2-40B4-BE49-F238E27FC236}">
              <a16:creationId xmlns="" xmlns:a16="http://schemas.microsoft.com/office/drawing/2014/main" id="{00000000-0008-0000-0500-0000EA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47" name="Text Box 7">
          <a:extLst>
            <a:ext uri="{FF2B5EF4-FFF2-40B4-BE49-F238E27FC236}">
              <a16:creationId xmlns="" xmlns:a16="http://schemas.microsoft.com/office/drawing/2014/main" id="{00000000-0008-0000-0500-0000EB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48" name="Text Box 6">
          <a:extLst>
            <a:ext uri="{FF2B5EF4-FFF2-40B4-BE49-F238E27FC236}">
              <a16:creationId xmlns="" xmlns:a16="http://schemas.microsoft.com/office/drawing/2014/main" id="{00000000-0008-0000-0500-0000EC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49" name="Text Box 7">
          <a:extLst>
            <a:ext uri="{FF2B5EF4-FFF2-40B4-BE49-F238E27FC236}">
              <a16:creationId xmlns="" xmlns:a16="http://schemas.microsoft.com/office/drawing/2014/main" id="{00000000-0008-0000-0500-0000ED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50" name="Text Box 6">
          <a:extLst>
            <a:ext uri="{FF2B5EF4-FFF2-40B4-BE49-F238E27FC236}">
              <a16:creationId xmlns="" xmlns:a16="http://schemas.microsoft.com/office/drawing/2014/main" id="{00000000-0008-0000-0500-0000EE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51" name="Text Box 7">
          <a:extLst>
            <a:ext uri="{FF2B5EF4-FFF2-40B4-BE49-F238E27FC236}">
              <a16:creationId xmlns="" xmlns:a16="http://schemas.microsoft.com/office/drawing/2014/main" id="{00000000-0008-0000-0500-0000EF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52" name="Text Box 6">
          <a:extLst>
            <a:ext uri="{FF2B5EF4-FFF2-40B4-BE49-F238E27FC236}">
              <a16:creationId xmlns="" xmlns:a16="http://schemas.microsoft.com/office/drawing/2014/main" id="{00000000-0008-0000-0500-0000F0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53" name="Text Box 5">
          <a:extLst>
            <a:ext uri="{FF2B5EF4-FFF2-40B4-BE49-F238E27FC236}">
              <a16:creationId xmlns="" xmlns:a16="http://schemas.microsoft.com/office/drawing/2014/main" id="{00000000-0008-0000-0500-0000F1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54" name="Text Box 7">
          <a:extLst>
            <a:ext uri="{FF2B5EF4-FFF2-40B4-BE49-F238E27FC236}">
              <a16:creationId xmlns="" xmlns:a16="http://schemas.microsoft.com/office/drawing/2014/main" id="{00000000-0008-0000-0500-0000F2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55" name="Text Box 6">
          <a:extLst>
            <a:ext uri="{FF2B5EF4-FFF2-40B4-BE49-F238E27FC236}">
              <a16:creationId xmlns="" xmlns:a16="http://schemas.microsoft.com/office/drawing/2014/main" id="{00000000-0008-0000-0500-0000F3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56" name="Text Box 7">
          <a:extLst>
            <a:ext uri="{FF2B5EF4-FFF2-40B4-BE49-F238E27FC236}">
              <a16:creationId xmlns="" xmlns:a16="http://schemas.microsoft.com/office/drawing/2014/main" id="{00000000-0008-0000-0500-0000F4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57" name="Text Box 6">
          <a:extLst>
            <a:ext uri="{FF2B5EF4-FFF2-40B4-BE49-F238E27FC236}">
              <a16:creationId xmlns="" xmlns:a16="http://schemas.microsoft.com/office/drawing/2014/main" id="{00000000-0008-0000-0500-0000F5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58" name="Text Box 7">
          <a:extLst>
            <a:ext uri="{FF2B5EF4-FFF2-40B4-BE49-F238E27FC236}">
              <a16:creationId xmlns="" xmlns:a16="http://schemas.microsoft.com/office/drawing/2014/main" id="{00000000-0008-0000-0500-0000F6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59" name="Text Box 6">
          <a:extLst>
            <a:ext uri="{FF2B5EF4-FFF2-40B4-BE49-F238E27FC236}">
              <a16:creationId xmlns="" xmlns:a16="http://schemas.microsoft.com/office/drawing/2014/main" id="{00000000-0008-0000-0500-0000F7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60" name="Text Box 7">
          <a:extLst>
            <a:ext uri="{FF2B5EF4-FFF2-40B4-BE49-F238E27FC236}">
              <a16:creationId xmlns="" xmlns:a16="http://schemas.microsoft.com/office/drawing/2014/main" id="{00000000-0008-0000-0500-0000F8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61" name="Text Box 6">
          <a:extLst>
            <a:ext uri="{FF2B5EF4-FFF2-40B4-BE49-F238E27FC236}">
              <a16:creationId xmlns="" xmlns:a16="http://schemas.microsoft.com/office/drawing/2014/main" id="{00000000-0008-0000-0500-0000F9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62" name="Text Box 7">
          <a:extLst>
            <a:ext uri="{FF2B5EF4-FFF2-40B4-BE49-F238E27FC236}">
              <a16:creationId xmlns="" xmlns:a16="http://schemas.microsoft.com/office/drawing/2014/main" id="{00000000-0008-0000-0500-0000FA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63" name="Text Box 6">
          <a:extLst>
            <a:ext uri="{FF2B5EF4-FFF2-40B4-BE49-F238E27FC236}">
              <a16:creationId xmlns="" xmlns:a16="http://schemas.microsoft.com/office/drawing/2014/main" id="{00000000-0008-0000-0500-0000FB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64" name="Text Box 7">
          <a:extLst>
            <a:ext uri="{FF2B5EF4-FFF2-40B4-BE49-F238E27FC236}">
              <a16:creationId xmlns="" xmlns:a16="http://schemas.microsoft.com/office/drawing/2014/main" id="{00000000-0008-0000-0500-0000FC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65" name="Text Box 6">
          <a:extLst>
            <a:ext uri="{FF2B5EF4-FFF2-40B4-BE49-F238E27FC236}">
              <a16:creationId xmlns="" xmlns:a16="http://schemas.microsoft.com/office/drawing/2014/main" id="{00000000-0008-0000-0500-0000FD02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66" name="Text Box 5">
          <a:extLst>
            <a:ext uri="{FF2B5EF4-FFF2-40B4-BE49-F238E27FC236}">
              <a16:creationId xmlns="" xmlns:a16="http://schemas.microsoft.com/office/drawing/2014/main" id="{00000000-0008-0000-0500-0000FE02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67" name="Text Box 7">
          <a:extLst>
            <a:ext uri="{FF2B5EF4-FFF2-40B4-BE49-F238E27FC236}">
              <a16:creationId xmlns="" xmlns:a16="http://schemas.microsoft.com/office/drawing/2014/main" id="{00000000-0008-0000-0500-0000FF02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68" name="Text Box 6">
          <a:extLst>
            <a:ext uri="{FF2B5EF4-FFF2-40B4-BE49-F238E27FC236}">
              <a16:creationId xmlns="" xmlns:a16="http://schemas.microsoft.com/office/drawing/2014/main" id="{00000000-0008-0000-0500-000000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69" name="Text Box 7">
          <a:extLst>
            <a:ext uri="{FF2B5EF4-FFF2-40B4-BE49-F238E27FC236}">
              <a16:creationId xmlns="" xmlns:a16="http://schemas.microsoft.com/office/drawing/2014/main" id="{00000000-0008-0000-0500-000001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70" name="Text Box 6">
          <a:extLst>
            <a:ext uri="{FF2B5EF4-FFF2-40B4-BE49-F238E27FC236}">
              <a16:creationId xmlns="" xmlns:a16="http://schemas.microsoft.com/office/drawing/2014/main" id="{00000000-0008-0000-0500-000002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71" name="Text Box 7">
          <a:extLst>
            <a:ext uri="{FF2B5EF4-FFF2-40B4-BE49-F238E27FC236}">
              <a16:creationId xmlns="" xmlns:a16="http://schemas.microsoft.com/office/drawing/2014/main" id="{00000000-0008-0000-0500-000003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72" name="Text Box 6">
          <a:extLst>
            <a:ext uri="{FF2B5EF4-FFF2-40B4-BE49-F238E27FC236}">
              <a16:creationId xmlns="" xmlns:a16="http://schemas.microsoft.com/office/drawing/2014/main" id="{00000000-0008-0000-0500-000004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73" name="Text Box 7">
          <a:extLst>
            <a:ext uri="{FF2B5EF4-FFF2-40B4-BE49-F238E27FC236}">
              <a16:creationId xmlns="" xmlns:a16="http://schemas.microsoft.com/office/drawing/2014/main" id="{00000000-0008-0000-0500-000005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74" name="Text Box 6">
          <a:extLst>
            <a:ext uri="{FF2B5EF4-FFF2-40B4-BE49-F238E27FC236}">
              <a16:creationId xmlns="" xmlns:a16="http://schemas.microsoft.com/office/drawing/2014/main" id="{00000000-0008-0000-0500-000006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75" name="Text Box 7">
          <a:extLst>
            <a:ext uri="{FF2B5EF4-FFF2-40B4-BE49-F238E27FC236}">
              <a16:creationId xmlns="" xmlns:a16="http://schemas.microsoft.com/office/drawing/2014/main" id="{00000000-0008-0000-0500-000007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76" name="Text Box 6">
          <a:extLst>
            <a:ext uri="{FF2B5EF4-FFF2-40B4-BE49-F238E27FC236}">
              <a16:creationId xmlns="" xmlns:a16="http://schemas.microsoft.com/office/drawing/2014/main" id="{00000000-0008-0000-0500-000008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77" name="Text Box 7">
          <a:extLst>
            <a:ext uri="{FF2B5EF4-FFF2-40B4-BE49-F238E27FC236}">
              <a16:creationId xmlns="" xmlns:a16="http://schemas.microsoft.com/office/drawing/2014/main" id="{00000000-0008-0000-0500-000009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78" name="Text Box 6">
          <a:extLst>
            <a:ext uri="{FF2B5EF4-FFF2-40B4-BE49-F238E27FC236}">
              <a16:creationId xmlns="" xmlns:a16="http://schemas.microsoft.com/office/drawing/2014/main" id="{00000000-0008-0000-0500-00000A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79" name="Text Box 5">
          <a:extLst>
            <a:ext uri="{FF2B5EF4-FFF2-40B4-BE49-F238E27FC236}">
              <a16:creationId xmlns="" xmlns:a16="http://schemas.microsoft.com/office/drawing/2014/main" id="{00000000-0008-0000-0500-00000B03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80" name="Text Box 6">
          <a:extLst>
            <a:ext uri="{FF2B5EF4-FFF2-40B4-BE49-F238E27FC236}">
              <a16:creationId xmlns="" xmlns:a16="http://schemas.microsoft.com/office/drawing/2014/main" id="{00000000-0008-0000-0500-00000C03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81" name="Text Box 6">
          <a:extLst>
            <a:ext uri="{FF2B5EF4-FFF2-40B4-BE49-F238E27FC236}">
              <a16:creationId xmlns="" xmlns:a16="http://schemas.microsoft.com/office/drawing/2014/main" id="{00000000-0008-0000-0500-00000D03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82" name="Text Box 6">
          <a:extLst>
            <a:ext uri="{FF2B5EF4-FFF2-40B4-BE49-F238E27FC236}">
              <a16:creationId xmlns="" xmlns:a16="http://schemas.microsoft.com/office/drawing/2014/main" id="{00000000-0008-0000-0500-00000E03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83" name="Text Box 6">
          <a:extLst>
            <a:ext uri="{FF2B5EF4-FFF2-40B4-BE49-F238E27FC236}">
              <a16:creationId xmlns="" xmlns:a16="http://schemas.microsoft.com/office/drawing/2014/main" id="{00000000-0008-0000-0500-00000F03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109</xdr:row>
      <xdr:rowOff>0</xdr:rowOff>
    </xdr:from>
    <xdr:ext cx="76200" cy="203835"/>
    <xdr:sp macro="" textlink="">
      <xdr:nvSpPr>
        <xdr:cNvPr id="784" name="Text Box 6">
          <a:extLst>
            <a:ext uri="{FF2B5EF4-FFF2-40B4-BE49-F238E27FC236}">
              <a16:creationId xmlns="" xmlns:a16="http://schemas.microsoft.com/office/drawing/2014/main" id="{00000000-0008-0000-0500-000010030000}"/>
            </a:ext>
          </a:extLst>
        </xdr:cNvPr>
        <xdr:cNvSpPr txBox="1">
          <a:spLocks noChangeArrowheads="1"/>
        </xdr:cNvSpPr>
      </xdr:nvSpPr>
      <xdr:spPr bwMode="auto">
        <a:xfrm>
          <a:off x="1308735" y="44138850"/>
          <a:ext cx="76200" cy="203835"/>
        </a:xfrm>
        <a:prstGeom prst="rect">
          <a:avLst/>
        </a:prstGeom>
        <a:noFill/>
        <a:ln w="9525">
          <a:noFill/>
          <a:miter lim="800000"/>
          <a:headEnd/>
          <a:tailEnd/>
        </a:ln>
      </xdr:spPr>
    </xdr:sp>
    <xdr:clientData/>
  </xdr:oneCellAnchor>
  <xdr:oneCellAnchor>
    <xdr:from>
      <xdr:col>2</xdr:col>
      <xdr:colOff>861060</xdr:colOff>
      <xdr:row>109</xdr:row>
      <xdr:rowOff>0</xdr:rowOff>
    </xdr:from>
    <xdr:ext cx="76200" cy="187325"/>
    <xdr:sp macro="" textlink="">
      <xdr:nvSpPr>
        <xdr:cNvPr id="785" name="Text Box 6">
          <a:extLst>
            <a:ext uri="{FF2B5EF4-FFF2-40B4-BE49-F238E27FC236}">
              <a16:creationId xmlns="" xmlns:a16="http://schemas.microsoft.com/office/drawing/2014/main" id="{00000000-0008-0000-0500-000011030000}"/>
            </a:ext>
          </a:extLst>
        </xdr:cNvPr>
        <xdr:cNvSpPr txBox="1">
          <a:spLocks noChangeArrowheads="1"/>
        </xdr:cNvSpPr>
      </xdr:nvSpPr>
      <xdr:spPr bwMode="auto">
        <a:xfrm>
          <a:off x="1308735" y="44138850"/>
          <a:ext cx="76200" cy="187325"/>
        </a:xfrm>
        <a:prstGeom prst="rect">
          <a:avLst/>
        </a:prstGeom>
        <a:noFill/>
        <a:ln w="9525">
          <a:noFill/>
          <a:miter lim="800000"/>
          <a:headEnd/>
          <a:tailEnd/>
        </a:ln>
      </xdr:spPr>
    </xdr:sp>
    <xdr:clientData/>
  </xdr:oneCellAnchor>
  <xdr:oneCellAnchor>
    <xdr:from>
      <xdr:col>2</xdr:col>
      <xdr:colOff>838200</xdr:colOff>
      <xdr:row>109</xdr:row>
      <xdr:rowOff>0</xdr:rowOff>
    </xdr:from>
    <xdr:ext cx="76200" cy="219075"/>
    <xdr:sp macro="" textlink="">
      <xdr:nvSpPr>
        <xdr:cNvPr id="786" name="Text Box 7">
          <a:extLst>
            <a:ext uri="{FF2B5EF4-FFF2-40B4-BE49-F238E27FC236}">
              <a16:creationId xmlns="" xmlns:a16="http://schemas.microsoft.com/office/drawing/2014/main" id="{00000000-0008-0000-0500-000012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87" name="Text Box 6">
          <a:extLst>
            <a:ext uri="{FF2B5EF4-FFF2-40B4-BE49-F238E27FC236}">
              <a16:creationId xmlns="" xmlns:a16="http://schemas.microsoft.com/office/drawing/2014/main" id="{00000000-0008-0000-0500-000013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88" name="Text Box 7">
          <a:extLst>
            <a:ext uri="{FF2B5EF4-FFF2-40B4-BE49-F238E27FC236}">
              <a16:creationId xmlns="" xmlns:a16="http://schemas.microsoft.com/office/drawing/2014/main" id="{00000000-0008-0000-0500-000014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89" name="Text Box 6">
          <a:extLst>
            <a:ext uri="{FF2B5EF4-FFF2-40B4-BE49-F238E27FC236}">
              <a16:creationId xmlns="" xmlns:a16="http://schemas.microsoft.com/office/drawing/2014/main" id="{00000000-0008-0000-0500-000015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90" name="Text Box 7">
          <a:extLst>
            <a:ext uri="{FF2B5EF4-FFF2-40B4-BE49-F238E27FC236}">
              <a16:creationId xmlns="" xmlns:a16="http://schemas.microsoft.com/office/drawing/2014/main" id="{00000000-0008-0000-0500-000016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91" name="Text Box 6">
          <a:extLst>
            <a:ext uri="{FF2B5EF4-FFF2-40B4-BE49-F238E27FC236}">
              <a16:creationId xmlns="" xmlns:a16="http://schemas.microsoft.com/office/drawing/2014/main" id="{00000000-0008-0000-0500-000017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92" name="Text Box 7">
          <a:extLst>
            <a:ext uri="{FF2B5EF4-FFF2-40B4-BE49-F238E27FC236}">
              <a16:creationId xmlns="" xmlns:a16="http://schemas.microsoft.com/office/drawing/2014/main" id="{00000000-0008-0000-0500-000018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93" name="Text Box 6">
          <a:extLst>
            <a:ext uri="{FF2B5EF4-FFF2-40B4-BE49-F238E27FC236}">
              <a16:creationId xmlns="" xmlns:a16="http://schemas.microsoft.com/office/drawing/2014/main" id="{00000000-0008-0000-0500-000019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94" name="Text Box 7">
          <a:extLst>
            <a:ext uri="{FF2B5EF4-FFF2-40B4-BE49-F238E27FC236}">
              <a16:creationId xmlns="" xmlns:a16="http://schemas.microsoft.com/office/drawing/2014/main" id="{00000000-0008-0000-0500-00001A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95" name="Text Box 6">
          <a:extLst>
            <a:ext uri="{FF2B5EF4-FFF2-40B4-BE49-F238E27FC236}">
              <a16:creationId xmlns="" xmlns:a16="http://schemas.microsoft.com/office/drawing/2014/main" id="{00000000-0008-0000-0500-00001B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96" name="Text Box 7">
          <a:extLst>
            <a:ext uri="{FF2B5EF4-FFF2-40B4-BE49-F238E27FC236}">
              <a16:creationId xmlns="" xmlns:a16="http://schemas.microsoft.com/office/drawing/2014/main" id="{00000000-0008-0000-0500-00001C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797" name="Text Box 6">
          <a:extLst>
            <a:ext uri="{FF2B5EF4-FFF2-40B4-BE49-F238E27FC236}">
              <a16:creationId xmlns="" xmlns:a16="http://schemas.microsoft.com/office/drawing/2014/main" id="{00000000-0008-0000-0500-00001D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798" name="Text Box 5">
          <a:extLst>
            <a:ext uri="{FF2B5EF4-FFF2-40B4-BE49-F238E27FC236}">
              <a16:creationId xmlns="" xmlns:a16="http://schemas.microsoft.com/office/drawing/2014/main" id="{00000000-0008-0000-0500-00001E03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799" name="Text Box 7">
          <a:extLst>
            <a:ext uri="{FF2B5EF4-FFF2-40B4-BE49-F238E27FC236}">
              <a16:creationId xmlns="" xmlns:a16="http://schemas.microsoft.com/office/drawing/2014/main" id="{00000000-0008-0000-0500-00001F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00" name="Text Box 6">
          <a:extLst>
            <a:ext uri="{FF2B5EF4-FFF2-40B4-BE49-F238E27FC236}">
              <a16:creationId xmlns="" xmlns:a16="http://schemas.microsoft.com/office/drawing/2014/main" id="{00000000-0008-0000-0500-000020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01" name="Text Box 7">
          <a:extLst>
            <a:ext uri="{FF2B5EF4-FFF2-40B4-BE49-F238E27FC236}">
              <a16:creationId xmlns="" xmlns:a16="http://schemas.microsoft.com/office/drawing/2014/main" id="{00000000-0008-0000-0500-000021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02" name="Text Box 6">
          <a:extLst>
            <a:ext uri="{FF2B5EF4-FFF2-40B4-BE49-F238E27FC236}">
              <a16:creationId xmlns="" xmlns:a16="http://schemas.microsoft.com/office/drawing/2014/main" id="{00000000-0008-0000-0500-000022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03" name="Text Box 7">
          <a:extLst>
            <a:ext uri="{FF2B5EF4-FFF2-40B4-BE49-F238E27FC236}">
              <a16:creationId xmlns="" xmlns:a16="http://schemas.microsoft.com/office/drawing/2014/main" id="{00000000-0008-0000-0500-000023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04" name="Text Box 6">
          <a:extLst>
            <a:ext uri="{FF2B5EF4-FFF2-40B4-BE49-F238E27FC236}">
              <a16:creationId xmlns="" xmlns:a16="http://schemas.microsoft.com/office/drawing/2014/main" id="{00000000-0008-0000-0500-000024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05" name="Text Box 7">
          <a:extLst>
            <a:ext uri="{FF2B5EF4-FFF2-40B4-BE49-F238E27FC236}">
              <a16:creationId xmlns="" xmlns:a16="http://schemas.microsoft.com/office/drawing/2014/main" id="{00000000-0008-0000-0500-000025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06" name="Text Box 6">
          <a:extLst>
            <a:ext uri="{FF2B5EF4-FFF2-40B4-BE49-F238E27FC236}">
              <a16:creationId xmlns="" xmlns:a16="http://schemas.microsoft.com/office/drawing/2014/main" id="{00000000-0008-0000-0500-000026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07" name="Text Box 7">
          <a:extLst>
            <a:ext uri="{FF2B5EF4-FFF2-40B4-BE49-F238E27FC236}">
              <a16:creationId xmlns="" xmlns:a16="http://schemas.microsoft.com/office/drawing/2014/main" id="{00000000-0008-0000-0500-000027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08" name="Text Box 6">
          <a:extLst>
            <a:ext uri="{FF2B5EF4-FFF2-40B4-BE49-F238E27FC236}">
              <a16:creationId xmlns="" xmlns:a16="http://schemas.microsoft.com/office/drawing/2014/main" id="{00000000-0008-0000-0500-000028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809" name="Text Box 5">
          <a:extLst>
            <a:ext uri="{FF2B5EF4-FFF2-40B4-BE49-F238E27FC236}">
              <a16:creationId xmlns="" xmlns:a16="http://schemas.microsoft.com/office/drawing/2014/main" id="{00000000-0008-0000-0500-00002903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10" name="Text Box 7">
          <a:extLst>
            <a:ext uri="{FF2B5EF4-FFF2-40B4-BE49-F238E27FC236}">
              <a16:creationId xmlns="" xmlns:a16="http://schemas.microsoft.com/office/drawing/2014/main" id="{00000000-0008-0000-0500-00002A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11" name="Text Box 6">
          <a:extLst>
            <a:ext uri="{FF2B5EF4-FFF2-40B4-BE49-F238E27FC236}">
              <a16:creationId xmlns="" xmlns:a16="http://schemas.microsoft.com/office/drawing/2014/main" id="{00000000-0008-0000-0500-00002B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12" name="Text Box 7">
          <a:extLst>
            <a:ext uri="{FF2B5EF4-FFF2-40B4-BE49-F238E27FC236}">
              <a16:creationId xmlns="" xmlns:a16="http://schemas.microsoft.com/office/drawing/2014/main" id="{00000000-0008-0000-0500-00002C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13" name="Text Box 6">
          <a:extLst>
            <a:ext uri="{FF2B5EF4-FFF2-40B4-BE49-F238E27FC236}">
              <a16:creationId xmlns="" xmlns:a16="http://schemas.microsoft.com/office/drawing/2014/main" id="{00000000-0008-0000-0500-00002D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14" name="Text Box 7">
          <a:extLst>
            <a:ext uri="{FF2B5EF4-FFF2-40B4-BE49-F238E27FC236}">
              <a16:creationId xmlns="" xmlns:a16="http://schemas.microsoft.com/office/drawing/2014/main" id="{00000000-0008-0000-0500-00002E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15" name="Text Box 6">
          <a:extLst>
            <a:ext uri="{FF2B5EF4-FFF2-40B4-BE49-F238E27FC236}">
              <a16:creationId xmlns="" xmlns:a16="http://schemas.microsoft.com/office/drawing/2014/main" id="{00000000-0008-0000-0500-00002F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16" name="Text Box 7">
          <a:extLst>
            <a:ext uri="{FF2B5EF4-FFF2-40B4-BE49-F238E27FC236}">
              <a16:creationId xmlns="" xmlns:a16="http://schemas.microsoft.com/office/drawing/2014/main" id="{00000000-0008-0000-0500-000030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17" name="Text Box 6">
          <a:extLst>
            <a:ext uri="{FF2B5EF4-FFF2-40B4-BE49-F238E27FC236}">
              <a16:creationId xmlns="" xmlns:a16="http://schemas.microsoft.com/office/drawing/2014/main" id="{00000000-0008-0000-0500-000031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18" name="Text Box 7">
          <a:extLst>
            <a:ext uri="{FF2B5EF4-FFF2-40B4-BE49-F238E27FC236}">
              <a16:creationId xmlns="" xmlns:a16="http://schemas.microsoft.com/office/drawing/2014/main" id="{00000000-0008-0000-0500-000032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19" name="Text Box 6">
          <a:extLst>
            <a:ext uri="{FF2B5EF4-FFF2-40B4-BE49-F238E27FC236}">
              <a16:creationId xmlns="" xmlns:a16="http://schemas.microsoft.com/office/drawing/2014/main" id="{00000000-0008-0000-0500-000033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19075"/>
    <xdr:sp macro="" textlink="">
      <xdr:nvSpPr>
        <xdr:cNvPr id="820" name="Text Box 7">
          <a:extLst>
            <a:ext uri="{FF2B5EF4-FFF2-40B4-BE49-F238E27FC236}">
              <a16:creationId xmlns="" xmlns:a16="http://schemas.microsoft.com/office/drawing/2014/main" id="{00000000-0008-0000-0500-000034030000}"/>
            </a:ext>
          </a:extLst>
        </xdr:cNvPr>
        <xdr:cNvSpPr txBox="1">
          <a:spLocks noChangeArrowheads="1"/>
        </xdr:cNvSpPr>
      </xdr:nvSpPr>
      <xdr:spPr bwMode="auto">
        <a:xfrm>
          <a:off x="1285875" y="441388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109</xdr:row>
      <xdr:rowOff>0</xdr:rowOff>
    </xdr:from>
    <xdr:ext cx="76200" cy="200025"/>
    <xdr:sp macro="" textlink="">
      <xdr:nvSpPr>
        <xdr:cNvPr id="821" name="Text Box 6">
          <a:extLst>
            <a:ext uri="{FF2B5EF4-FFF2-40B4-BE49-F238E27FC236}">
              <a16:creationId xmlns="" xmlns:a16="http://schemas.microsoft.com/office/drawing/2014/main" id="{00000000-0008-0000-0500-000035030000}"/>
            </a:ext>
          </a:extLst>
        </xdr:cNvPr>
        <xdr:cNvSpPr txBox="1">
          <a:spLocks noChangeArrowheads="1"/>
        </xdr:cNvSpPr>
      </xdr:nvSpPr>
      <xdr:spPr bwMode="auto">
        <a:xfrm>
          <a:off x="7124700"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109</xdr:row>
      <xdr:rowOff>0</xdr:rowOff>
    </xdr:from>
    <xdr:ext cx="76200" cy="200025"/>
    <xdr:sp macro="" textlink="">
      <xdr:nvSpPr>
        <xdr:cNvPr id="822" name="Text Box 5">
          <a:extLst>
            <a:ext uri="{FF2B5EF4-FFF2-40B4-BE49-F238E27FC236}">
              <a16:creationId xmlns="" xmlns:a16="http://schemas.microsoft.com/office/drawing/2014/main" id="{00000000-0008-0000-0500-000036030000}"/>
            </a:ext>
          </a:extLst>
        </xdr:cNvPr>
        <xdr:cNvSpPr txBox="1">
          <a:spLocks noChangeArrowheads="1"/>
        </xdr:cNvSpPr>
      </xdr:nvSpPr>
      <xdr:spPr bwMode="auto">
        <a:xfrm>
          <a:off x="1285875" y="44138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231</xdr:row>
      <xdr:rowOff>0</xdr:rowOff>
    </xdr:from>
    <xdr:ext cx="76200" cy="1460632"/>
    <xdr:sp macro="" textlink="">
      <xdr:nvSpPr>
        <xdr:cNvPr id="823" name="Text Box 4">
          <a:extLst>
            <a:ext uri="{FF2B5EF4-FFF2-40B4-BE49-F238E27FC236}">
              <a16:creationId xmlns="" xmlns:a16="http://schemas.microsoft.com/office/drawing/2014/main" id="{00000000-0008-0000-0500-000037030000}"/>
            </a:ext>
          </a:extLst>
        </xdr:cNvPr>
        <xdr:cNvSpPr txBox="1">
          <a:spLocks noChangeArrowheads="1"/>
        </xdr:cNvSpPr>
      </xdr:nvSpPr>
      <xdr:spPr bwMode="auto">
        <a:xfrm>
          <a:off x="3848100" y="98212275"/>
          <a:ext cx="76200" cy="1460632"/>
        </a:xfrm>
        <a:prstGeom prst="rect">
          <a:avLst/>
        </a:prstGeom>
        <a:noFill/>
        <a:ln w="9525">
          <a:noFill/>
          <a:miter lim="800000"/>
          <a:headEnd/>
          <a:tailEnd/>
        </a:ln>
      </xdr:spPr>
    </xdr:sp>
    <xdr:clientData/>
  </xdr:oneCellAnchor>
  <xdr:oneCellAnchor>
    <xdr:from>
      <xdr:col>3</xdr:col>
      <xdr:colOff>0</xdr:colOff>
      <xdr:row>232</xdr:row>
      <xdr:rowOff>0</xdr:rowOff>
    </xdr:from>
    <xdr:ext cx="76200" cy="217923"/>
    <xdr:sp macro="" textlink="">
      <xdr:nvSpPr>
        <xdr:cNvPr id="824" name="Text Box 5">
          <a:extLst>
            <a:ext uri="{FF2B5EF4-FFF2-40B4-BE49-F238E27FC236}">
              <a16:creationId xmlns="" xmlns:a16="http://schemas.microsoft.com/office/drawing/2014/main" id="{00000000-0008-0000-0500-000038030000}"/>
            </a:ext>
          </a:extLst>
        </xdr:cNvPr>
        <xdr:cNvSpPr txBox="1">
          <a:spLocks noChangeArrowheads="1"/>
        </xdr:cNvSpPr>
      </xdr:nvSpPr>
      <xdr:spPr bwMode="auto">
        <a:xfrm>
          <a:off x="3848100" y="103727250"/>
          <a:ext cx="76200" cy="217923"/>
        </a:xfrm>
        <a:prstGeom prst="rect">
          <a:avLst/>
        </a:prstGeom>
        <a:noFill/>
        <a:ln w="9525">
          <a:noFill/>
          <a:miter lim="800000"/>
          <a:headEnd/>
          <a:tailEnd/>
        </a:ln>
      </xdr:spPr>
    </xdr:sp>
    <xdr:clientData/>
  </xdr:oneCellAnchor>
  <xdr:oneCellAnchor>
    <xdr:from>
      <xdr:col>3</xdr:col>
      <xdr:colOff>0</xdr:colOff>
      <xdr:row>234</xdr:row>
      <xdr:rowOff>0</xdr:rowOff>
    </xdr:from>
    <xdr:ext cx="76200" cy="195106"/>
    <xdr:sp macro="" textlink="">
      <xdr:nvSpPr>
        <xdr:cNvPr id="825" name="Text Box 6">
          <a:extLst>
            <a:ext uri="{FF2B5EF4-FFF2-40B4-BE49-F238E27FC236}">
              <a16:creationId xmlns="" xmlns:a16="http://schemas.microsoft.com/office/drawing/2014/main" id="{00000000-0008-0000-0500-000039030000}"/>
            </a:ext>
          </a:extLst>
        </xdr:cNvPr>
        <xdr:cNvSpPr txBox="1">
          <a:spLocks noChangeArrowheads="1"/>
        </xdr:cNvSpPr>
      </xdr:nvSpPr>
      <xdr:spPr bwMode="auto">
        <a:xfrm>
          <a:off x="3848100" y="104098725"/>
          <a:ext cx="76200" cy="195106"/>
        </a:xfrm>
        <a:prstGeom prst="rect">
          <a:avLst/>
        </a:prstGeom>
        <a:noFill/>
        <a:ln w="9525">
          <a:noFill/>
          <a:miter lim="800000"/>
          <a:headEnd/>
          <a:tailEnd/>
        </a:ln>
      </xdr:spPr>
    </xdr:sp>
    <xdr:clientData/>
  </xdr:oneCellAnchor>
  <xdr:oneCellAnchor>
    <xdr:from>
      <xdr:col>2</xdr:col>
      <xdr:colOff>861060</xdr:colOff>
      <xdr:row>137</xdr:row>
      <xdr:rowOff>0</xdr:rowOff>
    </xdr:from>
    <xdr:ext cx="2011680" cy="45720"/>
    <xdr:sp macro="" textlink="">
      <xdr:nvSpPr>
        <xdr:cNvPr id="826" name="Text Box 7">
          <a:extLst>
            <a:ext uri="{FF2B5EF4-FFF2-40B4-BE49-F238E27FC236}">
              <a16:creationId xmlns="" xmlns:a16="http://schemas.microsoft.com/office/drawing/2014/main" id="{00000000-0008-0000-0500-00003A030000}"/>
            </a:ext>
          </a:extLst>
        </xdr:cNvPr>
        <xdr:cNvSpPr txBox="1">
          <a:spLocks noChangeArrowheads="1"/>
        </xdr:cNvSpPr>
      </xdr:nvSpPr>
      <xdr:spPr bwMode="auto">
        <a:xfrm>
          <a:off x="1308735" y="54368700"/>
          <a:ext cx="2011680" cy="45720"/>
        </a:xfrm>
        <a:prstGeom prst="rect">
          <a:avLst/>
        </a:prstGeom>
        <a:noFill/>
        <a:ln w="9525">
          <a:noFill/>
          <a:miter lim="800000"/>
          <a:headEnd/>
          <a:tailEnd/>
        </a:ln>
      </xdr:spPr>
    </xdr:sp>
    <xdr:clientData/>
  </xdr:oneCellAnchor>
  <xdr:oneCellAnchor>
    <xdr:from>
      <xdr:col>2</xdr:col>
      <xdr:colOff>861060</xdr:colOff>
      <xdr:row>137</xdr:row>
      <xdr:rowOff>0</xdr:rowOff>
    </xdr:from>
    <xdr:ext cx="2011680" cy="45720"/>
    <xdr:sp macro="" textlink="">
      <xdr:nvSpPr>
        <xdr:cNvPr id="827" name="Text Box 8">
          <a:extLst>
            <a:ext uri="{FF2B5EF4-FFF2-40B4-BE49-F238E27FC236}">
              <a16:creationId xmlns="" xmlns:a16="http://schemas.microsoft.com/office/drawing/2014/main" id="{00000000-0008-0000-0500-00003B030000}"/>
            </a:ext>
          </a:extLst>
        </xdr:cNvPr>
        <xdr:cNvSpPr txBox="1">
          <a:spLocks noChangeArrowheads="1"/>
        </xdr:cNvSpPr>
      </xdr:nvSpPr>
      <xdr:spPr bwMode="auto">
        <a:xfrm>
          <a:off x="1308735" y="54368700"/>
          <a:ext cx="2011680" cy="45720"/>
        </a:xfrm>
        <a:prstGeom prst="rect">
          <a:avLst/>
        </a:prstGeom>
        <a:noFill/>
        <a:ln w="9525">
          <a:noFill/>
          <a:miter lim="800000"/>
          <a:headEnd/>
          <a:tailEnd/>
        </a:ln>
      </xdr:spPr>
    </xdr:sp>
    <xdr:clientData/>
  </xdr:oneCellAnchor>
  <xdr:oneCellAnchor>
    <xdr:from>
      <xdr:col>2</xdr:col>
      <xdr:colOff>861060</xdr:colOff>
      <xdr:row>137</xdr:row>
      <xdr:rowOff>0</xdr:rowOff>
    </xdr:from>
    <xdr:ext cx="2011680" cy="45720"/>
    <xdr:sp macro="" textlink="">
      <xdr:nvSpPr>
        <xdr:cNvPr id="828" name="Text Box 1299">
          <a:extLst>
            <a:ext uri="{FF2B5EF4-FFF2-40B4-BE49-F238E27FC236}">
              <a16:creationId xmlns="" xmlns:a16="http://schemas.microsoft.com/office/drawing/2014/main" id="{00000000-0008-0000-0500-00003C030000}"/>
            </a:ext>
          </a:extLst>
        </xdr:cNvPr>
        <xdr:cNvSpPr txBox="1">
          <a:spLocks noChangeArrowheads="1"/>
        </xdr:cNvSpPr>
      </xdr:nvSpPr>
      <xdr:spPr bwMode="auto">
        <a:xfrm>
          <a:off x="1308735" y="54368700"/>
          <a:ext cx="2011680" cy="45720"/>
        </a:xfrm>
        <a:prstGeom prst="rect">
          <a:avLst/>
        </a:prstGeom>
        <a:noFill/>
        <a:ln w="9525">
          <a:noFill/>
          <a:miter lim="800000"/>
          <a:headEnd/>
          <a:tailEnd/>
        </a:ln>
      </xdr:spPr>
    </xdr:sp>
    <xdr:clientData/>
  </xdr:oneCellAnchor>
  <xdr:oneCellAnchor>
    <xdr:from>
      <xdr:col>2</xdr:col>
      <xdr:colOff>861060</xdr:colOff>
      <xdr:row>137</xdr:row>
      <xdr:rowOff>0</xdr:rowOff>
    </xdr:from>
    <xdr:ext cx="2011680" cy="45720"/>
    <xdr:sp macro="" textlink="">
      <xdr:nvSpPr>
        <xdr:cNvPr id="829" name="Text Box 1300">
          <a:extLst>
            <a:ext uri="{FF2B5EF4-FFF2-40B4-BE49-F238E27FC236}">
              <a16:creationId xmlns="" xmlns:a16="http://schemas.microsoft.com/office/drawing/2014/main" id="{00000000-0008-0000-0500-00003D030000}"/>
            </a:ext>
          </a:extLst>
        </xdr:cNvPr>
        <xdr:cNvSpPr txBox="1">
          <a:spLocks noChangeArrowheads="1"/>
        </xdr:cNvSpPr>
      </xdr:nvSpPr>
      <xdr:spPr bwMode="auto">
        <a:xfrm>
          <a:off x="1308735" y="54368700"/>
          <a:ext cx="2011680" cy="45720"/>
        </a:xfrm>
        <a:prstGeom prst="rect">
          <a:avLst/>
        </a:prstGeom>
        <a:noFill/>
        <a:ln w="9525">
          <a:noFill/>
          <a:miter lim="800000"/>
          <a:headEnd/>
          <a:tailEnd/>
        </a:ln>
      </xdr:spPr>
    </xdr:sp>
    <xdr:clientData/>
  </xdr:oneCellAnchor>
  <xdr:oneCellAnchor>
    <xdr:from>
      <xdr:col>2</xdr:col>
      <xdr:colOff>861060</xdr:colOff>
      <xdr:row>137</xdr:row>
      <xdr:rowOff>0</xdr:rowOff>
    </xdr:from>
    <xdr:ext cx="2011680" cy="45720"/>
    <xdr:sp macro="" textlink="">
      <xdr:nvSpPr>
        <xdr:cNvPr id="830" name="Text Box 7">
          <a:extLst>
            <a:ext uri="{FF2B5EF4-FFF2-40B4-BE49-F238E27FC236}">
              <a16:creationId xmlns="" xmlns:a16="http://schemas.microsoft.com/office/drawing/2014/main" id="{00000000-0008-0000-0500-00003E030000}"/>
            </a:ext>
          </a:extLst>
        </xdr:cNvPr>
        <xdr:cNvSpPr txBox="1">
          <a:spLocks noChangeArrowheads="1"/>
        </xdr:cNvSpPr>
      </xdr:nvSpPr>
      <xdr:spPr bwMode="auto">
        <a:xfrm>
          <a:off x="1308735" y="58293000"/>
          <a:ext cx="2011680" cy="45720"/>
        </a:xfrm>
        <a:prstGeom prst="rect">
          <a:avLst/>
        </a:prstGeom>
        <a:noFill/>
        <a:ln w="9525">
          <a:noFill/>
          <a:miter lim="800000"/>
          <a:headEnd/>
          <a:tailEnd/>
        </a:ln>
      </xdr:spPr>
    </xdr:sp>
    <xdr:clientData/>
  </xdr:oneCellAnchor>
  <xdr:oneCellAnchor>
    <xdr:from>
      <xdr:col>2</xdr:col>
      <xdr:colOff>861060</xdr:colOff>
      <xdr:row>137</xdr:row>
      <xdr:rowOff>0</xdr:rowOff>
    </xdr:from>
    <xdr:ext cx="2011680" cy="45720"/>
    <xdr:sp macro="" textlink="">
      <xdr:nvSpPr>
        <xdr:cNvPr id="831" name="Text Box 8">
          <a:extLst>
            <a:ext uri="{FF2B5EF4-FFF2-40B4-BE49-F238E27FC236}">
              <a16:creationId xmlns="" xmlns:a16="http://schemas.microsoft.com/office/drawing/2014/main" id="{00000000-0008-0000-0500-00003F030000}"/>
            </a:ext>
          </a:extLst>
        </xdr:cNvPr>
        <xdr:cNvSpPr txBox="1">
          <a:spLocks noChangeArrowheads="1"/>
        </xdr:cNvSpPr>
      </xdr:nvSpPr>
      <xdr:spPr bwMode="auto">
        <a:xfrm>
          <a:off x="1308735" y="58293000"/>
          <a:ext cx="2011680" cy="45720"/>
        </a:xfrm>
        <a:prstGeom prst="rect">
          <a:avLst/>
        </a:prstGeom>
        <a:noFill/>
        <a:ln w="9525">
          <a:noFill/>
          <a:miter lim="800000"/>
          <a:headEnd/>
          <a:tailEnd/>
        </a:ln>
      </xdr:spPr>
    </xdr:sp>
    <xdr:clientData/>
  </xdr:oneCellAnchor>
  <xdr:oneCellAnchor>
    <xdr:from>
      <xdr:col>2</xdr:col>
      <xdr:colOff>861060</xdr:colOff>
      <xdr:row>137</xdr:row>
      <xdr:rowOff>0</xdr:rowOff>
    </xdr:from>
    <xdr:ext cx="2011680" cy="45720"/>
    <xdr:sp macro="" textlink="">
      <xdr:nvSpPr>
        <xdr:cNvPr id="832" name="Text Box 1299">
          <a:extLst>
            <a:ext uri="{FF2B5EF4-FFF2-40B4-BE49-F238E27FC236}">
              <a16:creationId xmlns="" xmlns:a16="http://schemas.microsoft.com/office/drawing/2014/main" id="{00000000-0008-0000-0500-000040030000}"/>
            </a:ext>
          </a:extLst>
        </xdr:cNvPr>
        <xdr:cNvSpPr txBox="1">
          <a:spLocks noChangeArrowheads="1"/>
        </xdr:cNvSpPr>
      </xdr:nvSpPr>
      <xdr:spPr bwMode="auto">
        <a:xfrm>
          <a:off x="1308735" y="58293000"/>
          <a:ext cx="2011680" cy="45720"/>
        </a:xfrm>
        <a:prstGeom prst="rect">
          <a:avLst/>
        </a:prstGeom>
        <a:noFill/>
        <a:ln w="9525">
          <a:noFill/>
          <a:miter lim="800000"/>
          <a:headEnd/>
          <a:tailEnd/>
        </a:ln>
      </xdr:spPr>
    </xdr:sp>
    <xdr:clientData/>
  </xdr:oneCellAnchor>
  <xdr:oneCellAnchor>
    <xdr:from>
      <xdr:col>2</xdr:col>
      <xdr:colOff>861060</xdr:colOff>
      <xdr:row>137</xdr:row>
      <xdr:rowOff>0</xdr:rowOff>
    </xdr:from>
    <xdr:ext cx="2011680" cy="45720"/>
    <xdr:sp macro="" textlink="">
      <xdr:nvSpPr>
        <xdr:cNvPr id="833" name="Text Box 1300">
          <a:extLst>
            <a:ext uri="{FF2B5EF4-FFF2-40B4-BE49-F238E27FC236}">
              <a16:creationId xmlns="" xmlns:a16="http://schemas.microsoft.com/office/drawing/2014/main" id="{00000000-0008-0000-0500-000041030000}"/>
            </a:ext>
          </a:extLst>
        </xdr:cNvPr>
        <xdr:cNvSpPr txBox="1">
          <a:spLocks noChangeArrowheads="1"/>
        </xdr:cNvSpPr>
      </xdr:nvSpPr>
      <xdr:spPr bwMode="auto">
        <a:xfrm>
          <a:off x="1308735" y="58293000"/>
          <a:ext cx="2011680" cy="45720"/>
        </a:xfrm>
        <a:prstGeom prst="rect">
          <a:avLst/>
        </a:prstGeom>
        <a:noFill/>
        <a:ln w="9525">
          <a:noFill/>
          <a:miter lim="800000"/>
          <a:headEnd/>
          <a:tailEnd/>
        </a:ln>
      </xdr:spPr>
    </xdr:sp>
    <xdr:clientData/>
  </xdr:oneCellAnchor>
  <xdr:twoCellAnchor editAs="oneCell">
    <xdr:from>
      <xdr:col>2</xdr:col>
      <xdr:colOff>838200</xdr:colOff>
      <xdr:row>278</xdr:row>
      <xdr:rowOff>0</xdr:rowOff>
    </xdr:from>
    <xdr:to>
      <xdr:col>2</xdr:col>
      <xdr:colOff>914400</xdr:colOff>
      <xdr:row>283</xdr:row>
      <xdr:rowOff>310515</xdr:rowOff>
    </xdr:to>
    <xdr:sp macro="" textlink="">
      <xdr:nvSpPr>
        <xdr:cNvPr id="834" name="Text Box 6">
          <a:extLst>
            <a:ext uri="{FF2B5EF4-FFF2-40B4-BE49-F238E27FC236}">
              <a16:creationId xmlns="" xmlns:a16="http://schemas.microsoft.com/office/drawing/2014/main" id="{00000000-0008-0000-0500-000042030000}"/>
            </a:ext>
          </a:extLst>
        </xdr:cNvPr>
        <xdr:cNvSpPr txBox="1">
          <a:spLocks noChangeArrowheads="1"/>
        </xdr:cNvSpPr>
      </xdr:nvSpPr>
      <xdr:spPr bwMode="auto">
        <a:xfrm>
          <a:off x="1285875" y="121710450"/>
          <a:ext cx="76200"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278</xdr:row>
      <xdr:rowOff>0</xdr:rowOff>
    </xdr:from>
    <xdr:to>
      <xdr:col>2</xdr:col>
      <xdr:colOff>914400</xdr:colOff>
      <xdr:row>283</xdr:row>
      <xdr:rowOff>310515</xdr:rowOff>
    </xdr:to>
    <xdr:sp macro="" textlink="">
      <xdr:nvSpPr>
        <xdr:cNvPr id="835" name="Text Box 6">
          <a:extLst>
            <a:ext uri="{FF2B5EF4-FFF2-40B4-BE49-F238E27FC236}">
              <a16:creationId xmlns="" xmlns:a16="http://schemas.microsoft.com/office/drawing/2014/main" id="{00000000-0008-0000-0500-000043030000}"/>
            </a:ext>
          </a:extLst>
        </xdr:cNvPr>
        <xdr:cNvSpPr txBox="1">
          <a:spLocks noChangeArrowheads="1"/>
        </xdr:cNvSpPr>
      </xdr:nvSpPr>
      <xdr:spPr bwMode="auto">
        <a:xfrm>
          <a:off x="1285875" y="121710450"/>
          <a:ext cx="76200"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278</xdr:row>
      <xdr:rowOff>0</xdr:rowOff>
    </xdr:from>
    <xdr:to>
      <xdr:col>2</xdr:col>
      <xdr:colOff>914400</xdr:colOff>
      <xdr:row>283</xdr:row>
      <xdr:rowOff>310515</xdr:rowOff>
    </xdr:to>
    <xdr:sp macro="" textlink="">
      <xdr:nvSpPr>
        <xdr:cNvPr id="836" name="Text Box 6">
          <a:extLst>
            <a:ext uri="{FF2B5EF4-FFF2-40B4-BE49-F238E27FC236}">
              <a16:creationId xmlns="" xmlns:a16="http://schemas.microsoft.com/office/drawing/2014/main" id="{00000000-0008-0000-0500-000044030000}"/>
            </a:ext>
          </a:extLst>
        </xdr:cNvPr>
        <xdr:cNvSpPr txBox="1">
          <a:spLocks noChangeArrowheads="1"/>
        </xdr:cNvSpPr>
      </xdr:nvSpPr>
      <xdr:spPr bwMode="auto">
        <a:xfrm>
          <a:off x="1285875" y="121710450"/>
          <a:ext cx="76200"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278</xdr:row>
      <xdr:rowOff>0</xdr:rowOff>
    </xdr:from>
    <xdr:to>
      <xdr:col>2</xdr:col>
      <xdr:colOff>914400</xdr:colOff>
      <xdr:row>283</xdr:row>
      <xdr:rowOff>310515</xdr:rowOff>
    </xdr:to>
    <xdr:sp macro="" textlink="">
      <xdr:nvSpPr>
        <xdr:cNvPr id="837" name="Text Box 6">
          <a:extLst>
            <a:ext uri="{FF2B5EF4-FFF2-40B4-BE49-F238E27FC236}">
              <a16:creationId xmlns="" xmlns:a16="http://schemas.microsoft.com/office/drawing/2014/main" id="{00000000-0008-0000-0500-000045030000}"/>
            </a:ext>
          </a:extLst>
        </xdr:cNvPr>
        <xdr:cNvSpPr txBox="1">
          <a:spLocks noChangeArrowheads="1"/>
        </xdr:cNvSpPr>
      </xdr:nvSpPr>
      <xdr:spPr bwMode="auto">
        <a:xfrm>
          <a:off x="1285875" y="121710450"/>
          <a:ext cx="76200"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282</xdr:row>
      <xdr:rowOff>0</xdr:rowOff>
    </xdr:from>
    <xdr:to>
      <xdr:col>2</xdr:col>
      <xdr:colOff>914400</xdr:colOff>
      <xdr:row>283</xdr:row>
      <xdr:rowOff>19050</xdr:rowOff>
    </xdr:to>
    <xdr:sp macro="" textlink="">
      <xdr:nvSpPr>
        <xdr:cNvPr id="838" name="Text Box 6">
          <a:extLst>
            <a:ext uri="{FF2B5EF4-FFF2-40B4-BE49-F238E27FC236}">
              <a16:creationId xmlns="" xmlns:a16="http://schemas.microsoft.com/office/drawing/2014/main" id="{00000000-0008-0000-0500-000046030000}"/>
            </a:ext>
          </a:extLst>
        </xdr:cNvPr>
        <xdr:cNvSpPr txBox="1">
          <a:spLocks noChangeArrowheads="1"/>
        </xdr:cNvSpPr>
      </xdr:nvSpPr>
      <xdr:spPr bwMode="auto">
        <a:xfrm>
          <a:off x="1285875" y="122977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282</xdr:row>
      <xdr:rowOff>0</xdr:rowOff>
    </xdr:from>
    <xdr:to>
      <xdr:col>2</xdr:col>
      <xdr:colOff>914400</xdr:colOff>
      <xdr:row>283</xdr:row>
      <xdr:rowOff>19050</xdr:rowOff>
    </xdr:to>
    <xdr:sp macro="" textlink="">
      <xdr:nvSpPr>
        <xdr:cNvPr id="839" name="Text Box 6">
          <a:extLst>
            <a:ext uri="{FF2B5EF4-FFF2-40B4-BE49-F238E27FC236}">
              <a16:creationId xmlns="" xmlns:a16="http://schemas.microsoft.com/office/drawing/2014/main" id="{00000000-0008-0000-0500-000047030000}"/>
            </a:ext>
          </a:extLst>
        </xdr:cNvPr>
        <xdr:cNvSpPr txBox="1">
          <a:spLocks noChangeArrowheads="1"/>
        </xdr:cNvSpPr>
      </xdr:nvSpPr>
      <xdr:spPr bwMode="auto">
        <a:xfrm>
          <a:off x="1285875" y="122977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282</xdr:row>
      <xdr:rowOff>0</xdr:rowOff>
    </xdr:from>
    <xdr:to>
      <xdr:col>2</xdr:col>
      <xdr:colOff>914400</xdr:colOff>
      <xdr:row>283</xdr:row>
      <xdr:rowOff>19050</xdr:rowOff>
    </xdr:to>
    <xdr:sp macro="" textlink="">
      <xdr:nvSpPr>
        <xdr:cNvPr id="840" name="Text Box 6">
          <a:extLst>
            <a:ext uri="{FF2B5EF4-FFF2-40B4-BE49-F238E27FC236}">
              <a16:creationId xmlns="" xmlns:a16="http://schemas.microsoft.com/office/drawing/2014/main" id="{00000000-0008-0000-0500-000048030000}"/>
            </a:ext>
          </a:extLst>
        </xdr:cNvPr>
        <xdr:cNvSpPr txBox="1">
          <a:spLocks noChangeArrowheads="1"/>
        </xdr:cNvSpPr>
      </xdr:nvSpPr>
      <xdr:spPr bwMode="auto">
        <a:xfrm>
          <a:off x="1285875" y="122977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282</xdr:row>
      <xdr:rowOff>0</xdr:rowOff>
    </xdr:from>
    <xdr:to>
      <xdr:col>2</xdr:col>
      <xdr:colOff>914400</xdr:colOff>
      <xdr:row>283</xdr:row>
      <xdr:rowOff>19050</xdr:rowOff>
    </xdr:to>
    <xdr:sp macro="" textlink="">
      <xdr:nvSpPr>
        <xdr:cNvPr id="841" name="Text Box 6">
          <a:extLst>
            <a:ext uri="{FF2B5EF4-FFF2-40B4-BE49-F238E27FC236}">
              <a16:creationId xmlns="" xmlns:a16="http://schemas.microsoft.com/office/drawing/2014/main" id="{00000000-0008-0000-0500-000049030000}"/>
            </a:ext>
          </a:extLst>
        </xdr:cNvPr>
        <xdr:cNvSpPr txBox="1">
          <a:spLocks noChangeArrowheads="1"/>
        </xdr:cNvSpPr>
      </xdr:nvSpPr>
      <xdr:spPr bwMode="auto">
        <a:xfrm>
          <a:off x="1285875" y="122977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42" name="Text Box 6">
          <a:extLst>
            <a:ext uri="{FF2B5EF4-FFF2-40B4-BE49-F238E27FC236}">
              <a16:creationId xmlns="" xmlns:a16="http://schemas.microsoft.com/office/drawing/2014/main" id="{00000000-0008-0000-0500-00004A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43" name="Text Box 6">
          <a:extLst>
            <a:ext uri="{FF2B5EF4-FFF2-40B4-BE49-F238E27FC236}">
              <a16:creationId xmlns="" xmlns:a16="http://schemas.microsoft.com/office/drawing/2014/main" id="{00000000-0008-0000-0500-00004B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44" name="Text Box 6">
          <a:extLst>
            <a:ext uri="{FF2B5EF4-FFF2-40B4-BE49-F238E27FC236}">
              <a16:creationId xmlns="" xmlns:a16="http://schemas.microsoft.com/office/drawing/2014/main" id="{00000000-0008-0000-0500-00004C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45" name="Text Box 6">
          <a:extLst>
            <a:ext uri="{FF2B5EF4-FFF2-40B4-BE49-F238E27FC236}">
              <a16:creationId xmlns="" xmlns:a16="http://schemas.microsoft.com/office/drawing/2014/main" id="{00000000-0008-0000-0500-00004D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46" name="Text Box 6">
          <a:extLst>
            <a:ext uri="{FF2B5EF4-FFF2-40B4-BE49-F238E27FC236}">
              <a16:creationId xmlns="" xmlns:a16="http://schemas.microsoft.com/office/drawing/2014/main" id="{00000000-0008-0000-0500-00004E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47" name="Text Box 6">
          <a:extLst>
            <a:ext uri="{FF2B5EF4-FFF2-40B4-BE49-F238E27FC236}">
              <a16:creationId xmlns="" xmlns:a16="http://schemas.microsoft.com/office/drawing/2014/main" id="{00000000-0008-0000-0500-00004F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48" name="Text Box 6">
          <a:extLst>
            <a:ext uri="{FF2B5EF4-FFF2-40B4-BE49-F238E27FC236}">
              <a16:creationId xmlns="" xmlns:a16="http://schemas.microsoft.com/office/drawing/2014/main" id="{00000000-0008-0000-0500-000050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49" name="Text Box 6">
          <a:extLst>
            <a:ext uri="{FF2B5EF4-FFF2-40B4-BE49-F238E27FC236}">
              <a16:creationId xmlns="" xmlns:a16="http://schemas.microsoft.com/office/drawing/2014/main" id="{00000000-0008-0000-0500-000051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0" name="Text Box 6">
          <a:extLst>
            <a:ext uri="{FF2B5EF4-FFF2-40B4-BE49-F238E27FC236}">
              <a16:creationId xmlns="" xmlns:a16="http://schemas.microsoft.com/office/drawing/2014/main" id="{00000000-0008-0000-0500-000052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1" name="Text Box 6">
          <a:extLst>
            <a:ext uri="{FF2B5EF4-FFF2-40B4-BE49-F238E27FC236}">
              <a16:creationId xmlns="" xmlns:a16="http://schemas.microsoft.com/office/drawing/2014/main" id="{00000000-0008-0000-0500-000053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2" name="Text Box 6">
          <a:extLst>
            <a:ext uri="{FF2B5EF4-FFF2-40B4-BE49-F238E27FC236}">
              <a16:creationId xmlns="" xmlns:a16="http://schemas.microsoft.com/office/drawing/2014/main" id="{00000000-0008-0000-0500-000054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3" name="Text Box 6">
          <a:extLst>
            <a:ext uri="{FF2B5EF4-FFF2-40B4-BE49-F238E27FC236}">
              <a16:creationId xmlns="" xmlns:a16="http://schemas.microsoft.com/office/drawing/2014/main" id="{00000000-0008-0000-0500-000055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4" name="Text Box 6">
          <a:extLst>
            <a:ext uri="{FF2B5EF4-FFF2-40B4-BE49-F238E27FC236}">
              <a16:creationId xmlns="" xmlns:a16="http://schemas.microsoft.com/office/drawing/2014/main" id="{00000000-0008-0000-0500-000056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5" name="Text Box 6">
          <a:extLst>
            <a:ext uri="{FF2B5EF4-FFF2-40B4-BE49-F238E27FC236}">
              <a16:creationId xmlns="" xmlns:a16="http://schemas.microsoft.com/office/drawing/2014/main" id="{00000000-0008-0000-0500-000057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6" name="Text Box 6">
          <a:extLst>
            <a:ext uri="{FF2B5EF4-FFF2-40B4-BE49-F238E27FC236}">
              <a16:creationId xmlns="" xmlns:a16="http://schemas.microsoft.com/office/drawing/2014/main" id="{00000000-0008-0000-0500-000058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7" name="Text Box 6">
          <a:extLst>
            <a:ext uri="{FF2B5EF4-FFF2-40B4-BE49-F238E27FC236}">
              <a16:creationId xmlns="" xmlns:a16="http://schemas.microsoft.com/office/drawing/2014/main" id="{00000000-0008-0000-0500-000059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8" name="Text Box 6">
          <a:extLst>
            <a:ext uri="{FF2B5EF4-FFF2-40B4-BE49-F238E27FC236}">
              <a16:creationId xmlns="" xmlns:a16="http://schemas.microsoft.com/office/drawing/2014/main" id="{00000000-0008-0000-0500-00005A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59" name="Text Box 6">
          <a:extLst>
            <a:ext uri="{FF2B5EF4-FFF2-40B4-BE49-F238E27FC236}">
              <a16:creationId xmlns="" xmlns:a16="http://schemas.microsoft.com/office/drawing/2014/main" id="{00000000-0008-0000-0500-00005B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60" name="Text Box 6">
          <a:extLst>
            <a:ext uri="{FF2B5EF4-FFF2-40B4-BE49-F238E27FC236}">
              <a16:creationId xmlns="" xmlns:a16="http://schemas.microsoft.com/office/drawing/2014/main" id="{00000000-0008-0000-0500-00005C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61" name="Text Box 6">
          <a:extLst>
            <a:ext uri="{FF2B5EF4-FFF2-40B4-BE49-F238E27FC236}">
              <a16:creationId xmlns="" xmlns:a16="http://schemas.microsoft.com/office/drawing/2014/main" id="{00000000-0008-0000-0500-00005D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62" name="Text Box 6">
          <a:extLst>
            <a:ext uri="{FF2B5EF4-FFF2-40B4-BE49-F238E27FC236}">
              <a16:creationId xmlns="" xmlns:a16="http://schemas.microsoft.com/office/drawing/2014/main" id="{00000000-0008-0000-0500-00005E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280</xdr:row>
      <xdr:rowOff>38100</xdr:rowOff>
    </xdr:to>
    <xdr:sp macro="" textlink="">
      <xdr:nvSpPr>
        <xdr:cNvPr id="863" name="Text Box 6">
          <a:extLst>
            <a:ext uri="{FF2B5EF4-FFF2-40B4-BE49-F238E27FC236}">
              <a16:creationId xmlns="" xmlns:a16="http://schemas.microsoft.com/office/drawing/2014/main" id="{00000000-0008-0000-0500-00005F030000}"/>
            </a:ext>
          </a:extLst>
        </xdr:cNvPr>
        <xdr:cNvSpPr txBox="1">
          <a:spLocks noChangeArrowheads="1"/>
        </xdr:cNvSpPr>
      </xdr:nvSpPr>
      <xdr:spPr bwMode="auto">
        <a:xfrm>
          <a:off x="1285875" y="121891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64" name="Text Box 6">
          <a:extLst>
            <a:ext uri="{FF2B5EF4-FFF2-40B4-BE49-F238E27FC236}">
              <a16:creationId xmlns="" xmlns:a16="http://schemas.microsoft.com/office/drawing/2014/main" id="{00000000-0008-0000-0500-000060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65" name="Text Box 6">
          <a:extLst>
            <a:ext uri="{FF2B5EF4-FFF2-40B4-BE49-F238E27FC236}">
              <a16:creationId xmlns="" xmlns:a16="http://schemas.microsoft.com/office/drawing/2014/main" id="{00000000-0008-0000-0500-000061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66" name="Text Box 6">
          <a:extLst>
            <a:ext uri="{FF2B5EF4-FFF2-40B4-BE49-F238E27FC236}">
              <a16:creationId xmlns="" xmlns:a16="http://schemas.microsoft.com/office/drawing/2014/main" id="{00000000-0008-0000-0500-000062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67" name="Text Box 6">
          <a:extLst>
            <a:ext uri="{FF2B5EF4-FFF2-40B4-BE49-F238E27FC236}">
              <a16:creationId xmlns="" xmlns:a16="http://schemas.microsoft.com/office/drawing/2014/main" id="{00000000-0008-0000-0500-000063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68" name="Text Box 6">
          <a:extLst>
            <a:ext uri="{FF2B5EF4-FFF2-40B4-BE49-F238E27FC236}">
              <a16:creationId xmlns="" xmlns:a16="http://schemas.microsoft.com/office/drawing/2014/main" id="{00000000-0008-0000-0500-000064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69" name="Text Box 6">
          <a:extLst>
            <a:ext uri="{FF2B5EF4-FFF2-40B4-BE49-F238E27FC236}">
              <a16:creationId xmlns="" xmlns:a16="http://schemas.microsoft.com/office/drawing/2014/main" id="{00000000-0008-0000-0500-000065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0" name="Text Box 6">
          <a:extLst>
            <a:ext uri="{FF2B5EF4-FFF2-40B4-BE49-F238E27FC236}">
              <a16:creationId xmlns="" xmlns:a16="http://schemas.microsoft.com/office/drawing/2014/main" id="{00000000-0008-0000-0500-000066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1" name="Text Box 6">
          <a:extLst>
            <a:ext uri="{FF2B5EF4-FFF2-40B4-BE49-F238E27FC236}">
              <a16:creationId xmlns="" xmlns:a16="http://schemas.microsoft.com/office/drawing/2014/main" id="{00000000-0008-0000-0500-000067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2" name="Text Box 6">
          <a:extLst>
            <a:ext uri="{FF2B5EF4-FFF2-40B4-BE49-F238E27FC236}">
              <a16:creationId xmlns="" xmlns:a16="http://schemas.microsoft.com/office/drawing/2014/main" id="{00000000-0008-0000-0500-000068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3" name="Text Box 6">
          <a:extLst>
            <a:ext uri="{FF2B5EF4-FFF2-40B4-BE49-F238E27FC236}">
              <a16:creationId xmlns="" xmlns:a16="http://schemas.microsoft.com/office/drawing/2014/main" id="{00000000-0008-0000-0500-000069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4" name="Text Box 6">
          <a:extLst>
            <a:ext uri="{FF2B5EF4-FFF2-40B4-BE49-F238E27FC236}">
              <a16:creationId xmlns="" xmlns:a16="http://schemas.microsoft.com/office/drawing/2014/main" id="{00000000-0008-0000-0500-00006A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5" name="Text Box 6">
          <a:extLst>
            <a:ext uri="{FF2B5EF4-FFF2-40B4-BE49-F238E27FC236}">
              <a16:creationId xmlns="" xmlns:a16="http://schemas.microsoft.com/office/drawing/2014/main" id="{00000000-0008-0000-0500-00006B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6" name="Text Box 6">
          <a:extLst>
            <a:ext uri="{FF2B5EF4-FFF2-40B4-BE49-F238E27FC236}">
              <a16:creationId xmlns="" xmlns:a16="http://schemas.microsoft.com/office/drawing/2014/main" id="{00000000-0008-0000-0500-00006C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7" name="Text Box 6">
          <a:extLst>
            <a:ext uri="{FF2B5EF4-FFF2-40B4-BE49-F238E27FC236}">
              <a16:creationId xmlns="" xmlns:a16="http://schemas.microsoft.com/office/drawing/2014/main" id="{00000000-0008-0000-0500-00006D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8" name="Text Box 6">
          <a:extLst>
            <a:ext uri="{FF2B5EF4-FFF2-40B4-BE49-F238E27FC236}">
              <a16:creationId xmlns="" xmlns:a16="http://schemas.microsoft.com/office/drawing/2014/main" id="{00000000-0008-0000-0500-00006E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79" name="Text Box 6">
          <a:extLst>
            <a:ext uri="{FF2B5EF4-FFF2-40B4-BE49-F238E27FC236}">
              <a16:creationId xmlns="" xmlns:a16="http://schemas.microsoft.com/office/drawing/2014/main" id="{00000000-0008-0000-0500-00006F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0" name="Text Box 6">
          <a:extLst>
            <a:ext uri="{FF2B5EF4-FFF2-40B4-BE49-F238E27FC236}">
              <a16:creationId xmlns="" xmlns:a16="http://schemas.microsoft.com/office/drawing/2014/main" id="{00000000-0008-0000-0500-000070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1" name="Text Box 6">
          <a:extLst>
            <a:ext uri="{FF2B5EF4-FFF2-40B4-BE49-F238E27FC236}">
              <a16:creationId xmlns="" xmlns:a16="http://schemas.microsoft.com/office/drawing/2014/main" id="{00000000-0008-0000-0500-000071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2" name="Text Box 6">
          <a:extLst>
            <a:ext uri="{FF2B5EF4-FFF2-40B4-BE49-F238E27FC236}">
              <a16:creationId xmlns="" xmlns:a16="http://schemas.microsoft.com/office/drawing/2014/main" id="{00000000-0008-0000-0500-000072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3" name="Text Box 6">
          <a:extLst>
            <a:ext uri="{FF2B5EF4-FFF2-40B4-BE49-F238E27FC236}">
              <a16:creationId xmlns="" xmlns:a16="http://schemas.microsoft.com/office/drawing/2014/main" id="{00000000-0008-0000-0500-000073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4" name="Text Box 6">
          <a:extLst>
            <a:ext uri="{FF2B5EF4-FFF2-40B4-BE49-F238E27FC236}">
              <a16:creationId xmlns="" xmlns:a16="http://schemas.microsoft.com/office/drawing/2014/main" id="{00000000-0008-0000-0500-000074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5" name="Text Box 6">
          <a:extLst>
            <a:ext uri="{FF2B5EF4-FFF2-40B4-BE49-F238E27FC236}">
              <a16:creationId xmlns="" xmlns:a16="http://schemas.microsoft.com/office/drawing/2014/main" id="{00000000-0008-0000-0500-000075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6" name="Text Box 6">
          <a:extLst>
            <a:ext uri="{FF2B5EF4-FFF2-40B4-BE49-F238E27FC236}">
              <a16:creationId xmlns="" xmlns:a16="http://schemas.microsoft.com/office/drawing/2014/main" id="{00000000-0008-0000-0500-000076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7" name="Text Box 6">
          <a:extLst>
            <a:ext uri="{FF2B5EF4-FFF2-40B4-BE49-F238E27FC236}">
              <a16:creationId xmlns="" xmlns:a16="http://schemas.microsoft.com/office/drawing/2014/main" id="{00000000-0008-0000-0500-000077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8" name="Text Box 6">
          <a:extLst>
            <a:ext uri="{FF2B5EF4-FFF2-40B4-BE49-F238E27FC236}">
              <a16:creationId xmlns="" xmlns:a16="http://schemas.microsoft.com/office/drawing/2014/main" id="{00000000-0008-0000-0500-000078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89" name="Text Box 6">
          <a:extLst>
            <a:ext uri="{FF2B5EF4-FFF2-40B4-BE49-F238E27FC236}">
              <a16:creationId xmlns="" xmlns:a16="http://schemas.microsoft.com/office/drawing/2014/main" id="{00000000-0008-0000-0500-000079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90" name="Text Box 6">
          <a:extLst>
            <a:ext uri="{FF2B5EF4-FFF2-40B4-BE49-F238E27FC236}">
              <a16:creationId xmlns="" xmlns:a16="http://schemas.microsoft.com/office/drawing/2014/main" id="{00000000-0008-0000-0500-00007A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91" name="Text Box 6">
          <a:extLst>
            <a:ext uri="{FF2B5EF4-FFF2-40B4-BE49-F238E27FC236}">
              <a16:creationId xmlns="" xmlns:a16="http://schemas.microsoft.com/office/drawing/2014/main" id="{00000000-0008-0000-0500-00007B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92" name="Text Box 6">
          <a:extLst>
            <a:ext uri="{FF2B5EF4-FFF2-40B4-BE49-F238E27FC236}">
              <a16:creationId xmlns="" xmlns:a16="http://schemas.microsoft.com/office/drawing/2014/main" id="{00000000-0008-0000-0500-00007C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93" name="Text Box 6">
          <a:extLst>
            <a:ext uri="{FF2B5EF4-FFF2-40B4-BE49-F238E27FC236}">
              <a16:creationId xmlns="" xmlns:a16="http://schemas.microsoft.com/office/drawing/2014/main" id="{00000000-0008-0000-0500-00007D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94" name="Text Box 6">
          <a:extLst>
            <a:ext uri="{FF2B5EF4-FFF2-40B4-BE49-F238E27FC236}">
              <a16:creationId xmlns="" xmlns:a16="http://schemas.microsoft.com/office/drawing/2014/main" id="{00000000-0008-0000-0500-00007E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279</xdr:row>
      <xdr:rowOff>0</xdr:rowOff>
    </xdr:from>
    <xdr:to>
      <xdr:col>2</xdr:col>
      <xdr:colOff>914400</xdr:colOff>
      <xdr:row>283</xdr:row>
      <xdr:rowOff>815340</xdr:rowOff>
    </xdr:to>
    <xdr:sp macro="" textlink="">
      <xdr:nvSpPr>
        <xdr:cNvPr id="895" name="Text Box 6">
          <a:extLst>
            <a:ext uri="{FF2B5EF4-FFF2-40B4-BE49-F238E27FC236}">
              <a16:creationId xmlns="" xmlns:a16="http://schemas.microsoft.com/office/drawing/2014/main" id="{00000000-0008-0000-0500-00007F030000}"/>
            </a:ext>
          </a:extLst>
        </xdr:cNvPr>
        <xdr:cNvSpPr txBox="1">
          <a:spLocks noChangeArrowheads="1"/>
        </xdr:cNvSpPr>
      </xdr:nvSpPr>
      <xdr:spPr bwMode="auto">
        <a:xfrm>
          <a:off x="1285875" y="121891425"/>
          <a:ext cx="762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286</xdr:row>
      <xdr:rowOff>0</xdr:rowOff>
    </xdr:from>
    <xdr:to>
      <xdr:col>2</xdr:col>
      <xdr:colOff>914400</xdr:colOff>
      <xdr:row>292</xdr:row>
      <xdr:rowOff>2558415</xdr:rowOff>
    </xdr:to>
    <xdr:sp macro="" textlink="">
      <xdr:nvSpPr>
        <xdr:cNvPr id="896" name="Text Box 6">
          <a:extLst>
            <a:ext uri="{FF2B5EF4-FFF2-40B4-BE49-F238E27FC236}">
              <a16:creationId xmlns="" xmlns:a16="http://schemas.microsoft.com/office/drawing/2014/main" id="{00000000-0008-0000-0500-000080030000}"/>
            </a:ext>
          </a:extLst>
        </xdr:cNvPr>
        <xdr:cNvSpPr txBox="1">
          <a:spLocks noChangeArrowheads="1"/>
        </xdr:cNvSpPr>
      </xdr:nvSpPr>
      <xdr:spPr bwMode="auto">
        <a:xfrm>
          <a:off x="1285875" y="124129800"/>
          <a:ext cx="76200"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286</xdr:row>
      <xdr:rowOff>0</xdr:rowOff>
    </xdr:from>
    <xdr:to>
      <xdr:col>2</xdr:col>
      <xdr:colOff>914400</xdr:colOff>
      <xdr:row>292</xdr:row>
      <xdr:rowOff>2558415</xdr:rowOff>
    </xdr:to>
    <xdr:sp macro="" textlink="">
      <xdr:nvSpPr>
        <xdr:cNvPr id="897" name="Text Box 6">
          <a:extLst>
            <a:ext uri="{FF2B5EF4-FFF2-40B4-BE49-F238E27FC236}">
              <a16:creationId xmlns="" xmlns:a16="http://schemas.microsoft.com/office/drawing/2014/main" id="{00000000-0008-0000-0500-000081030000}"/>
            </a:ext>
          </a:extLst>
        </xdr:cNvPr>
        <xdr:cNvSpPr txBox="1">
          <a:spLocks noChangeArrowheads="1"/>
        </xdr:cNvSpPr>
      </xdr:nvSpPr>
      <xdr:spPr bwMode="auto">
        <a:xfrm>
          <a:off x="1285875" y="124129800"/>
          <a:ext cx="76200"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286</xdr:row>
      <xdr:rowOff>0</xdr:rowOff>
    </xdr:from>
    <xdr:to>
      <xdr:col>2</xdr:col>
      <xdr:colOff>914400</xdr:colOff>
      <xdr:row>292</xdr:row>
      <xdr:rowOff>2558415</xdr:rowOff>
    </xdr:to>
    <xdr:sp macro="" textlink="">
      <xdr:nvSpPr>
        <xdr:cNvPr id="898" name="Text Box 6">
          <a:extLst>
            <a:ext uri="{FF2B5EF4-FFF2-40B4-BE49-F238E27FC236}">
              <a16:creationId xmlns="" xmlns:a16="http://schemas.microsoft.com/office/drawing/2014/main" id="{00000000-0008-0000-0500-000082030000}"/>
            </a:ext>
          </a:extLst>
        </xdr:cNvPr>
        <xdr:cNvSpPr txBox="1">
          <a:spLocks noChangeArrowheads="1"/>
        </xdr:cNvSpPr>
      </xdr:nvSpPr>
      <xdr:spPr bwMode="auto">
        <a:xfrm>
          <a:off x="1285875" y="124129800"/>
          <a:ext cx="76200"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286</xdr:row>
      <xdr:rowOff>0</xdr:rowOff>
    </xdr:from>
    <xdr:to>
      <xdr:col>2</xdr:col>
      <xdr:colOff>914400</xdr:colOff>
      <xdr:row>292</xdr:row>
      <xdr:rowOff>2558415</xdr:rowOff>
    </xdr:to>
    <xdr:sp macro="" textlink="">
      <xdr:nvSpPr>
        <xdr:cNvPr id="899" name="Text Box 6">
          <a:extLst>
            <a:ext uri="{FF2B5EF4-FFF2-40B4-BE49-F238E27FC236}">
              <a16:creationId xmlns="" xmlns:a16="http://schemas.microsoft.com/office/drawing/2014/main" id="{00000000-0008-0000-0500-000083030000}"/>
            </a:ext>
          </a:extLst>
        </xdr:cNvPr>
        <xdr:cNvSpPr txBox="1">
          <a:spLocks noChangeArrowheads="1"/>
        </xdr:cNvSpPr>
      </xdr:nvSpPr>
      <xdr:spPr bwMode="auto">
        <a:xfrm>
          <a:off x="1285875" y="124129800"/>
          <a:ext cx="76200"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838200</xdr:colOff>
      <xdr:row>286</xdr:row>
      <xdr:rowOff>0</xdr:rowOff>
    </xdr:from>
    <xdr:ext cx="76200" cy="200025"/>
    <xdr:sp macro="" textlink="">
      <xdr:nvSpPr>
        <xdr:cNvPr id="900" name="Text Box 6">
          <a:extLst>
            <a:ext uri="{FF2B5EF4-FFF2-40B4-BE49-F238E27FC236}">
              <a16:creationId xmlns="" xmlns:a16="http://schemas.microsoft.com/office/drawing/2014/main" id="{00000000-0008-0000-0500-000084030000}"/>
            </a:ext>
          </a:extLst>
        </xdr:cNvPr>
        <xdr:cNvSpPr txBox="1">
          <a:spLocks noChangeArrowheads="1"/>
        </xdr:cNvSpPr>
      </xdr:nvSpPr>
      <xdr:spPr bwMode="auto">
        <a:xfrm>
          <a:off x="1285875" y="12412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286</xdr:row>
      <xdr:rowOff>0</xdr:rowOff>
    </xdr:from>
    <xdr:ext cx="76200" cy="200025"/>
    <xdr:sp macro="" textlink="">
      <xdr:nvSpPr>
        <xdr:cNvPr id="901" name="Text Box 6">
          <a:extLst>
            <a:ext uri="{FF2B5EF4-FFF2-40B4-BE49-F238E27FC236}">
              <a16:creationId xmlns="" xmlns:a16="http://schemas.microsoft.com/office/drawing/2014/main" id="{00000000-0008-0000-0500-000085030000}"/>
            </a:ext>
          </a:extLst>
        </xdr:cNvPr>
        <xdr:cNvSpPr txBox="1">
          <a:spLocks noChangeArrowheads="1"/>
        </xdr:cNvSpPr>
      </xdr:nvSpPr>
      <xdr:spPr bwMode="auto">
        <a:xfrm>
          <a:off x="1285875" y="12412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286</xdr:row>
      <xdr:rowOff>0</xdr:rowOff>
    </xdr:from>
    <xdr:ext cx="76200" cy="200025"/>
    <xdr:sp macro="" textlink="">
      <xdr:nvSpPr>
        <xdr:cNvPr id="902" name="Text Box 6">
          <a:extLst>
            <a:ext uri="{FF2B5EF4-FFF2-40B4-BE49-F238E27FC236}">
              <a16:creationId xmlns="" xmlns:a16="http://schemas.microsoft.com/office/drawing/2014/main" id="{00000000-0008-0000-0500-000086030000}"/>
            </a:ext>
          </a:extLst>
        </xdr:cNvPr>
        <xdr:cNvSpPr txBox="1">
          <a:spLocks noChangeArrowheads="1"/>
        </xdr:cNvSpPr>
      </xdr:nvSpPr>
      <xdr:spPr bwMode="auto">
        <a:xfrm>
          <a:off x="1285875" y="12412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286</xdr:row>
      <xdr:rowOff>0</xdr:rowOff>
    </xdr:from>
    <xdr:ext cx="76200" cy="200025"/>
    <xdr:sp macro="" textlink="">
      <xdr:nvSpPr>
        <xdr:cNvPr id="903" name="Text Box 6">
          <a:extLst>
            <a:ext uri="{FF2B5EF4-FFF2-40B4-BE49-F238E27FC236}">
              <a16:creationId xmlns="" xmlns:a16="http://schemas.microsoft.com/office/drawing/2014/main" id="{00000000-0008-0000-0500-000087030000}"/>
            </a:ext>
          </a:extLst>
        </xdr:cNvPr>
        <xdr:cNvSpPr txBox="1">
          <a:spLocks noChangeArrowheads="1"/>
        </xdr:cNvSpPr>
      </xdr:nvSpPr>
      <xdr:spPr bwMode="auto">
        <a:xfrm>
          <a:off x="1285875" y="124129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838200</xdr:colOff>
      <xdr:row>347</xdr:row>
      <xdr:rowOff>0</xdr:rowOff>
    </xdr:from>
    <xdr:to>
      <xdr:col>2</xdr:col>
      <xdr:colOff>914400</xdr:colOff>
      <xdr:row>348</xdr:row>
      <xdr:rowOff>118110</xdr:rowOff>
    </xdr:to>
    <xdr:sp macro="" textlink="">
      <xdr:nvSpPr>
        <xdr:cNvPr id="904" name="Text Box 6">
          <a:extLst>
            <a:ext uri="{FF2B5EF4-FFF2-40B4-BE49-F238E27FC236}">
              <a16:creationId xmlns="" xmlns:a16="http://schemas.microsoft.com/office/drawing/2014/main" id="{00000000-0008-0000-0500-000088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05" name="Text Box 6">
          <a:extLst>
            <a:ext uri="{FF2B5EF4-FFF2-40B4-BE49-F238E27FC236}">
              <a16:creationId xmlns="" xmlns:a16="http://schemas.microsoft.com/office/drawing/2014/main" id="{00000000-0008-0000-0500-000089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06" name="Text Box 6">
          <a:extLst>
            <a:ext uri="{FF2B5EF4-FFF2-40B4-BE49-F238E27FC236}">
              <a16:creationId xmlns="" xmlns:a16="http://schemas.microsoft.com/office/drawing/2014/main" id="{00000000-0008-0000-0500-00008A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07" name="Text Box 6">
          <a:extLst>
            <a:ext uri="{FF2B5EF4-FFF2-40B4-BE49-F238E27FC236}">
              <a16:creationId xmlns="" xmlns:a16="http://schemas.microsoft.com/office/drawing/2014/main" id="{00000000-0008-0000-0500-00008B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08" name="Text Box 6">
          <a:extLst>
            <a:ext uri="{FF2B5EF4-FFF2-40B4-BE49-F238E27FC236}">
              <a16:creationId xmlns="" xmlns:a16="http://schemas.microsoft.com/office/drawing/2014/main" id="{00000000-0008-0000-0500-00008C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09" name="Text Box 6">
          <a:extLst>
            <a:ext uri="{FF2B5EF4-FFF2-40B4-BE49-F238E27FC236}">
              <a16:creationId xmlns="" xmlns:a16="http://schemas.microsoft.com/office/drawing/2014/main" id="{00000000-0008-0000-0500-00008D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10" name="Text Box 6">
          <a:extLst>
            <a:ext uri="{FF2B5EF4-FFF2-40B4-BE49-F238E27FC236}">
              <a16:creationId xmlns="" xmlns:a16="http://schemas.microsoft.com/office/drawing/2014/main" id="{00000000-0008-0000-0500-00008E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11" name="Text Box 6">
          <a:extLst>
            <a:ext uri="{FF2B5EF4-FFF2-40B4-BE49-F238E27FC236}">
              <a16:creationId xmlns="" xmlns:a16="http://schemas.microsoft.com/office/drawing/2014/main" id="{00000000-0008-0000-0500-00008F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12" name="Text Box 6">
          <a:extLst>
            <a:ext uri="{FF2B5EF4-FFF2-40B4-BE49-F238E27FC236}">
              <a16:creationId xmlns="" xmlns:a16="http://schemas.microsoft.com/office/drawing/2014/main" id="{00000000-0008-0000-0500-000090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13" name="Text Box 6">
          <a:extLst>
            <a:ext uri="{FF2B5EF4-FFF2-40B4-BE49-F238E27FC236}">
              <a16:creationId xmlns="" xmlns:a16="http://schemas.microsoft.com/office/drawing/2014/main" id="{00000000-0008-0000-0500-000091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14" name="Text Box 6">
          <a:extLst>
            <a:ext uri="{FF2B5EF4-FFF2-40B4-BE49-F238E27FC236}">
              <a16:creationId xmlns="" xmlns:a16="http://schemas.microsoft.com/office/drawing/2014/main" id="{00000000-0008-0000-0500-000092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15" name="Text Box 6">
          <a:extLst>
            <a:ext uri="{FF2B5EF4-FFF2-40B4-BE49-F238E27FC236}">
              <a16:creationId xmlns="" xmlns:a16="http://schemas.microsoft.com/office/drawing/2014/main" id="{00000000-0008-0000-0500-000093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16" name="Text Box 6">
          <a:extLst>
            <a:ext uri="{FF2B5EF4-FFF2-40B4-BE49-F238E27FC236}">
              <a16:creationId xmlns="" xmlns:a16="http://schemas.microsoft.com/office/drawing/2014/main" id="{00000000-0008-0000-0500-000094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17" name="Text Box 6">
          <a:extLst>
            <a:ext uri="{FF2B5EF4-FFF2-40B4-BE49-F238E27FC236}">
              <a16:creationId xmlns="" xmlns:a16="http://schemas.microsoft.com/office/drawing/2014/main" id="{00000000-0008-0000-0500-000095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18" name="Text Box 6">
          <a:extLst>
            <a:ext uri="{FF2B5EF4-FFF2-40B4-BE49-F238E27FC236}">
              <a16:creationId xmlns="" xmlns:a16="http://schemas.microsoft.com/office/drawing/2014/main" id="{00000000-0008-0000-0500-000096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19" name="Text Box 6">
          <a:extLst>
            <a:ext uri="{FF2B5EF4-FFF2-40B4-BE49-F238E27FC236}">
              <a16:creationId xmlns="" xmlns:a16="http://schemas.microsoft.com/office/drawing/2014/main" id="{00000000-0008-0000-0500-000097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0" name="Text Box 6">
          <a:extLst>
            <a:ext uri="{FF2B5EF4-FFF2-40B4-BE49-F238E27FC236}">
              <a16:creationId xmlns="" xmlns:a16="http://schemas.microsoft.com/office/drawing/2014/main" id="{00000000-0008-0000-0500-000098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1" name="Text Box 6">
          <a:extLst>
            <a:ext uri="{FF2B5EF4-FFF2-40B4-BE49-F238E27FC236}">
              <a16:creationId xmlns="" xmlns:a16="http://schemas.microsoft.com/office/drawing/2014/main" id="{00000000-0008-0000-0500-000099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2" name="Text Box 6">
          <a:extLst>
            <a:ext uri="{FF2B5EF4-FFF2-40B4-BE49-F238E27FC236}">
              <a16:creationId xmlns="" xmlns:a16="http://schemas.microsoft.com/office/drawing/2014/main" id="{00000000-0008-0000-0500-00009A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3" name="Text Box 6">
          <a:extLst>
            <a:ext uri="{FF2B5EF4-FFF2-40B4-BE49-F238E27FC236}">
              <a16:creationId xmlns="" xmlns:a16="http://schemas.microsoft.com/office/drawing/2014/main" id="{00000000-0008-0000-0500-00009B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4" name="Text Box 6">
          <a:extLst>
            <a:ext uri="{FF2B5EF4-FFF2-40B4-BE49-F238E27FC236}">
              <a16:creationId xmlns="" xmlns:a16="http://schemas.microsoft.com/office/drawing/2014/main" id="{00000000-0008-0000-0500-00009C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5" name="Text Box 6">
          <a:extLst>
            <a:ext uri="{FF2B5EF4-FFF2-40B4-BE49-F238E27FC236}">
              <a16:creationId xmlns="" xmlns:a16="http://schemas.microsoft.com/office/drawing/2014/main" id="{00000000-0008-0000-0500-00009D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6" name="Text Box 6">
          <a:extLst>
            <a:ext uri="{FF2B5EF4-FFF2-40B4-BE49-F238E27FC236}">
              <a16:creationId xmlns="" xmlns:a16="http://schemas.microsoft.com/office/drawing/2014/main" id="{00000000-0008-0000-0500-00009E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7" name="Text Box 6">
          <a:extLst>
            <a:ext uri="{FF2B5EF4-FFF2-40B4-BE49-F238E27FC236}">
              <a16:creationId xmlns="" xmlns:a16="http://schemas.microsoft.com/office/drawing/2014/main" id="{00000000-0008-0000-0500-00009F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8" name="Text Box 6">
          <a:extLst>
            <a:ext uri="{FF2B5EF4-FFF2-40B4-BE49-F238E27FC236}">
              <a16:creationId xmlns="" xmlns:a16="http://schemas.microsoft.com/office/drawing/2014/main" id="{00000000-0008-0000-0500-0000A0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29" name="Text Box 6">
          <a:extLst>
            <a:ext uri="{FF2B5EF4-FFF2-40B4-BE49-F238E27FC236}">
              <a16:creationId xmlns="" xmlns:a16="http://schemas.microsoft.com/office/drawing/2014/main" id="{00000000-0008-0000-0500-0000A1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0" name="Text Box 6">
          <a:extLst>
            <a:ext uri="{FF2B5EF4-FFF2-40B4-BE49-F238E27FC236}">
              <a16:creationId xmlns="" xmlns:a16="http://schemas.microsoft.com/office/drawing/2014/main" id="{00000000-0008-0000-0500-0000A2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1" name="Text Box 6">
          <a:extLst>
            <a:ext uri="{FF2B5EF4-FFF2-40B4-BE49-F238E27FC236}">
              <a16:creationId xmlns="" xmlns:a16="http://schemas.microsoft.com/office/drawing/2014/main" id="{00000000-0008-0000-0500-0000A3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2" name="Text Box 6">
          <a:extLst>
            <a:ext uri="{FF2B5EF4-FFF2-40B4-BE49-F238E27FC236}">
              <a16:creationId xmlns="" xmlns:a16="http://schemas.microsoft.com/office/drawing/2014/main" id="{00000000-0008-0000-0500-0000A4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3" name="Text Box 6">
          <a:extLst>
            <a:ext uri="{FF2B5EF4-FFF2-40B4-BE49-F238E27FC236}">
              <a16:creationId xmlns="" xmlns:a16="http://schemas.microsoft.com/office/drawing/2014/main" id="{00000000-0008-0000-0500-0000A5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4" name="Text Box 6">
          <a:extLst>
            <a:ext uri="{FF2B5EF4-FFF2-40B4-BE49-F238E27FC236}">
              <a16:creationId xmlns="" xmlns:a16="http://schemas.microsoft.com/office/drawing/2014/main" id="{00000000-0008-0000-0500-0000A6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5" name="Text Box 6">
          <a:extLst>
            <a:ext uri="{FF2B5EF4-FFF2-40B4-BE49-F238E27FC236}">
              <a16:creationId xmlns="" xmlns:a16="http://schemas.microsoft.com/office/drawing/2014/main" id="{00000000-0008-0000-0500-0000A7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6" name="Text Box 6">
          <a:extLst>
            <a:ext uri="{FF2B5EF4-FFF2-40B4-BE49-F238E27FC236}">
              <a16:creationId xmlns="" xmlns:a16="http://schemas.microsoft.com/office/drawing/2014/main" id="{00000000-0008-0000-0500-0000A8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7" name="Text Box 6">
          <a:extLst>
            <a:ext uri="{FF2B5EF4-FFF2-40B4-BE49-F238E27FC236}">
              <a16:creationId xmlns="" xmlns:a16="http://schemas.microsoft.com/office/drawing/2014/main" id="{00000000-0008-0000-0500-0000A9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8" name="Text Box 6">
          <a:extLst>
            <a:ext uri="{FF2B5EF4-FFF2-40B4-BE49-F238E27FC236}">
              <a16:creationId xmlns="" xmlns:a16="http://schemas.microsoft.com/office/drawing/2014/main" id="{00000000-0008-0000-0500-0000AA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39" name="Text Box 6">
          <a:extLst>
            <a:ext uri="{FF2B5EF4-FFF2-40B4-BE49-F238E27FC236}">
              <a16:creationId xmlns="" xmlns:a16="http://schemas.microsoft.com/office/drawing/2014/main" id="{00000000-0008-0000-0500-0000AB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0" name="Text Box 6">
          <a:extLst>
            <a:ext uri="{FF2B5EF4-FFF2-40B4-BE49-F238E27FC236}">
              <a16:creationId xmlns="" xmlns:a16="http://schemas.microsoft.com/office/drawing/2014/main" id="{00000000-0008-0000-0500-0000AC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1" name="Text Box 6">
          <a:extLst>
            <a:ext uri="{FF2B5EF4-FFF2-40B4-BE49-F238E27FC236}">
              <a16:creationId xmlns="" xmlns:a16="http://schemas.microsoft.com/office/drawing/2014/main" id="{00000000-0008-0000-0500-0000AD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2" name="Text Box 6">
          <a:extLst>
            <a:ext uri="{FF2B5EF4-FFF2-40B4-BE49-F238E27FC236}">
              <a16:creationId xmlns="" xmlns:a16="http://schemas.microsoft.com/office/drawing/2014/main" id="{00000000-0008-0000-0500-0000AE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3" name="Text Box 6">
          <a:extLst>
            <a:ext uri="{FF2B5EF4-FFF2-40B4-BE49-F238E27FC236}">
              <a16:creationId xmlns="" xmlns:a16="http://schemas.microsoft.com/office/drawing/2014/main" id="{00000000-0008-0000-0500-0000AF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4" name="Text Box 6">
          <a:extLst>
            <a:ext uri="{FF2B5EF4-FFF2-40B4-BE49-F238E27FC236}">
              <a16:creationId xmlns="" xmlns:a16="http://schemas.microsoft.com/office/drawing/2014/main" id="{00000000-0008-0000-0500-0000B0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5" name="Text Box 6">
          <a:extLst>
            <a:ext uri="{FF2B5EF4-FFF2-40B4-BE49-F238E27FC236}">
              <a16:creationId xmlns="" xmlns:a16="http://schemas.microsoft.com/office/drawing/2014/main" id="{00000000-0008-0000-0500-0000B1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6" name="Text Box 6">
          <a:extLst>
            <a:ext uri="{FF2B5EF4-FFF2-40B4-BE49-F238E27FC236}">
              <a16:creationId xmlns="" xmlns:a16="http://schemas.microsoft.com/office/drawing/2014/main" id="{00000000-0008-0000-0500-0000B2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7" name="Text Box 6">
          <a:extLst>
            <a:ext uri="{FF2B5EF4-FFF2-40B4-BE49-F238E27FC236}">
              <a16:creationId xmlns="" xmlns:a16="http://schemas.microsoft.com/office/drawing/2014/main" id="{00000000-0008-0000-0500-0000B3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8" name="Text Box 6">
          <a:extLst>
            <a:ext uri="{FF2B5EF4-FFF2-40B4-BE49-F238E27FC236}">
              <a16:creationId xmlns="" xmlns:a16="http://schemas.microsoft.com/office/drawing/2014/main" id="{00000000-0008-0000-0500-0000B4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49" name="Text Box 6">
          <a:extLst>
            <a:ext uri="{FF2B5EF4-FFF2-40B4-BE49-F238E27FC236}">
              <a16:creationId xmlns="" xmlns:a16="http://schemas.microsoft.com/office/drawing/2014/main" id="{00000000-0008-0000-0500-0000B5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50" name="Text Box 6">
          <a:extLst>
            <a:ext uri="{FF2B5EF4-FFF2-40B4-BE49-F238E27FC236}">
              <a16:creationId xmlns="" xmlns:a16="http://schemas.microsoft.com/office/drawing/2014/main" id="{00000000-0008-0000-0500-0000B6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51" name="Text Box 6">
          <a:extLst>
            <a:ext uri="{FF2B5EF4-FFF2-40B4-BE49-F238E27FC236}">
              <a16:creationId xmlns="" xmlns:a16="http://schemas.microsoft.com/office/drawing/2014/main" id="{00000000-0008-0000-0500-0000B7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52" name="Text Box 6">
          <a:extLst>
            <a:ext uri="{FF2B5EF4-FFF2-40B4-BE49-F238E27FC236}">
              <a16:creationId xmlns="" xmlns:a16="http://schemas.microsoft.com/office/drawing/2014/main" id="{00000000-0008-0000-0500-0000B8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53" name="Text Box 6">
          <a:extLst>
            <a:ext uri="{FF2B5EF4-FFF2-40B4-BE49-F238E27FC236}">
              <a16:creationId xmlns="" xmlns:a16="http://schemas.microsoft.com/office/drawing/2014/main" id="{00000000-0008-0000-0500-0000B9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54" name="Text Box 6">
          <a:extLst>
            <a:ext uri="{FF2B5EF4-FFF2-40B4-BE49-F238E27FC236}">
              <a16:creationId xmlns="" xmlns:a16="http://schemas.microsoft.com/office/drawing/2014/main" id="{00000000-0008-0000-0500-0000BA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55" name="Text Box 6">
          <a:extLst>
            <a:ext uri="{FF2B5EF4-FFF2-40B4-BE49-F238E27FC236}">
              <a16:creationId xmlns="" xmlns:a16="http://schemas.microsoft.com/office/drawing/2014/main" id="{00000000-0008-0000-0500-0000BB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56" name="Text Box 6">
          <a:extLst>
            <a:ext uri="{FF2B5EF4-FFF2-40B4-BE49-F238E27FC236}">
              <a16:creationId xmlns="" xmlns:a16="http://schemas.microsoft.com/office/drawing/2014/main" id="{00000000-0008-0000-0500-0000BC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57" name="Text Box 6">
          <a:extLst>
            <a:ext uri="{FF2B5EF4-FFF2-40B4-BE49-F238E27FC236}">
              <a16:creationId xmlns="" xmlns:a16="http://schemas.microsoft.com/office/drawing/2014/main" id="{00000000-0008-0000-0500-0000BD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58" name="Text Box 6">
          <a:extLst>
            <a:ext uri="{FF2B5EF4-FFF2-40B4-BE49-F238E27FC236}">
              <a16:creationId xmlns="" xmlns:a16="http://schemas.microsoft.com/office/drawing/2014/main" id="{00000000-0008-0000-0500-0000BE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59" name="Text Box 6">
          <a:extLst>
            <a:ext uri="{FF2B5EF4-FFF2-40B4-BE49-F238E27FC236}">
              <a16:creationId xmlns="" xmlns:a16="http://schemas.microsoft.com/office/drawing/2014/main" id="{00000000-0008-0000-0500-0000BF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60" name="Text Box 6">
          <a:extLst>
            <a:ext uri="{FF2B5EF4-FFF2-40B4-BE49-F238E27FC236}">
              <a16:creationId xmlns="" xmlns:a16="http://schemas.microsoft.com/office/drawing/2014/main" id="{00000000-0008-0000-0500-0000C0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61" name="Text Box 6">
          <a:extLst>
            <a:ext uri="{FF2B5EF4-FFF2-40B4-BE49-F238E27FC236}">
              <a16:creationId xmlns="" xmlns:a16="http://schemas.microsoft.com/office/drawing/2014/main" id="{00000000-0008-0000-0500-0000C1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62" name="Text Box 6">
          <a:extLst>
            <a:ext uri="{FF2B5EF4-FFF2-40B4-BE49-F238E27FC236}">
              <a16:creationId xmlns="" xmlns:a16="http://schemas.microsoft.com/office/drawing/2014/main" id="{00000000-0008-0000-0500-0000C2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963" name="Text Box 6">
          <a:extLst>
            <a:ext uri="{FF2B5EF4-FFF2-40B4-BE49-F238E27FC236}">
              <a16:creationId xmlns="" xmlns:a16="http://schemas.microsoft.com/office/drawing/2014/main" id="{00000000-0008-0000-0500-0000C3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64" name="Text Box 6">
          <a:extLst>
            <a:ext uri="{FF2B5EF4-FFF2-40B4-BE49-F238E27FC236}">
              <a16:creationId xmlns="" xmlns:a16="http://schemas.microsoft.com/office/drawing/2014/main" id="{00000000-0008-0000-0500-0000C4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65" name="Text Box 6">
          <a:extLst>
            <a:ext uri="{FF2B5EF4-FFF2-40B4-BE49-F238E27FC236}">
              <a16:creationId xmlns="" xmlns:a16="http://schemas.microsoft.com/office/drawing/2014/main" id="{00000000-0008-0000-0500-0000C5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66" name="Text Box 6">
          <a:extLst>
            <a:ext uri="{FF2B5EF4-FFF2-40B4-BE49-F238E27FC236}">
              <a16:creationId xmlns="" xmlns:a16="http://schemas.microsoft.com/office/drawing/2014/main" id="{00000000-0008-0000-0500-0000C6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67" name="Text Box 6">
          <a:extLst>
            <a:ext uri="{FF2B5EF4-FFF2-40B4-BE49-F238E27FC236}">
              <a16:creationId xmlns="" xmlns:a16="http://schemas.microsoft.com/office/drawing/2014/main" id="{00000000-0008-0000-0500-0000C7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68" name="Text Box 6">
          <a:extLst>
            <a:ext uri="{FF2B5EF4-FFF2-40B4-BE49-F238E27FC236}">
              <a16:creationId xmlns="" xmlns:a16="http://schemas.microsoft.com/office/drawing/2014/main" id="{00000000-0008-0000-0500-0000C8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69" name="Text Box 6">
          <a:extLst>
            <a:ext uri="{FF2B5EF4-FFF2-40B4-BE49-F238E27FC236}">
              <a16:creationId xmlns="" xmlns:a16="http://schemas.microsoft.com/office/drawing/2014/main" id="{00000000-0008-0000-0500-0000C9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0" name="Text Box 6">
          <a:extLst>
            <a:ext uri="{FF2B5EF4-FFF2-40B4-BE49-F238E27FC236}">
              <a16:creationId xmlns="" xmlns:a16="http://schemas.microsoft.com/office/drawing/2014/main" id="{00000000-0008-0000-0500-0000CA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1" name="Text Box 6">
          <a:extLst>
            <a:ext uri="{FF2B5EF4-FFF2-40B4-BE49-F238E27FC236}">
              <a16:creationId xmlns="" xmlns:a16="http://schemas.microsoft.com/office/drawing/2014/main" id="{00000000-0008-0000-0500-0000CB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2" name="Text Box 6">
          <a:extLst>
            <a:ext uri="{FF2B5EF4-FFF2-40B4-BE49-F238E27FC236}">
              <a16:creationId xmlns="" xmlns:a16="http://schemas.microsoft.com/office/drawing/2014/main" id="{00000000-0008-0000-0500-0000CC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3" name="Text Box 6">
          <a:extLst>
            <a:ext uri="{FF2B5EF4-FFF2-40B4-BE49-F238E27FC236}">
              <a16:creationId xmlns="" xmlns:a16="http://schemas.microsoft.com/office/drawing/2014/main" id="{00000000-0008-0000-0500-0000CD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4" name="Text Box 6">
          <a:extLst>
            <a:ext uri="{FF2B5EF4-FFF2-40B4-BE49-F238E27FC236}">
              <a16:creationId xmlns="" xmlns:a16="http://schemas.microsoft.com/office/drawing/2014/main" id="{00000000-0008-0000-0500-0000CE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5" name="Text Box 6">
          <a:extLst>
            <a:ext uri="{FF2B5EF4-FFF2-40B4-BE49-F238E27FC236}">
              <a16:creationId xmlns="" xmlns:a16="http://schemas.microsoft.com/office/drawing/2014/main" id="{00000000-0008-0000-0500-0000CF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6" name="Text Box 6">
          <a:extLst>
            <a:ext uri="{FF2B5EF4-FFF2-40B4-BE49-F238E27FC236}">
              <a16:creationId xmlns="" xmlns:a16="http://schemas.microsoft.com/office/drawing/2014/main" id="{00000000-0008-0000-0500-0000D0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7" name="Text Box 6">
          <a:extLst>
            <a:ext uri="{FF2B5EF4-FFF2-40B4-BE49-F238E27FC236}">
              <a16:creationId xmlns="" xmlns:a16="http://schemas.microsoft.com/office/drawing/2014/main" id="{00000000-0008-0000-0500-0000D1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8" name="Text Box 6">
          <a:extLst>
            <a:ext uri="{FF2B5EF4-FFF2-40B4-BE49-F238E27FC236}">
              <a16:creationId xmlns="" xmlns:a16="http://schemas.microsoft.com/office/drawing/2014/main" id="{00000000-0008-0000-0500-0000D2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79" name="Text Box 6">
          <a:extLst>
            <a:ext uri="{FF2B5EF4-FFF2-40B4-BE49-F238E27FC236}">
              <a16:creationId xmlns="" xmlns:a16="http://schemas.microsoft.com/office/drawing/2014/main" id="{00000000-0008-0000-0500-0000D3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0" name="Text Box 6">
          <a:extLst>
            <a:ext uri="{FF2B5EF4-FFF2-40B4-BE49-F238E27FC236}">
              <a16:creationId xmlns="" xmlns:a16="http://schemas.microsoft.com/office/drawing/2014/main" id="{00000000-0008-0000-0500-0000D4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1" name="Text Box 6">
          <a:extLst>
            <a:ext uri="{FF2B5EF4-FFF2-40B4-BE49-F238E27FC236}">
              <a16:creationId xmlns="" xmlns:a16="http://schemas.microsoft.com/office/drawing/2014/main" id="{00000000-0008-0000-0500-0000D5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2" name="Text Box 6">
          <a:extLst>
            <a:ext uri="{FF2B5EF4-FFF2-40B4-BE49-F238E27FC236}">
              <a16:creationId xmlns="" xmlns:a16="http://schemas.microsoft.com/office/drawing/2014/main" id="{00000000-0008-0000-0500-0000D6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3" name="Text Box 6">
          <a:extLst>
            <a:ext uri="{FF2B5EF4-FFF2-40B4-BE49-F238E27FC236}">
              <a16:creationId xmlns="" xmlns:a16="http://schemas.microsoft.com/office/drawing/2014/main" id="{00000000-0008-0000-0500-0000D7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4" name="Text Box 6">
          <a:extLst>
            <a:ext uri="{FF2B5EF4-FFF2-40B4-BE49-F238E27FC236}">
              <a16:creationId xmlns="" xmlns:a16="http://schemas.microsoft.com/office/drawing/2014/main" id="{00000000-0008-0000-0500-0000D8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5" name="Text Box 6">
          <a:extLst>
            <a:ext uri="{FF2B5EF4-FFF2-40B4-BE49-F238E27FC236}">
              <a16:creationId xmlns="" xmlns:a16="http://schemas.microsoft.com/office/drawing/2014/main" id="{00000000-0008-0000-0500-0000D9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6" name="Text Box 6">
          <a:extLst>
            <a:ext uri="{FF2B5EF4-FFF2-40B4-BE49-F238E27FC236}">
              <a16:creationId xmlns="" xmlns:a16="http://schemas.microsoft.com/office/drawing/2014/main" id="{00000000-0008-0000-0500-0000DA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7" name="Text Box 6">
          <a:extLst>
            <a:ext uri="{FF2B5EF4-FFF2-40B4-BE49-F238E27FC236}">
              <a16:creationId xmlns="" xmlns:a16="http://schemas.microsoft.com/office/drawing/2014/main" id="{00000000-0008-0000-0500-0000DB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8" name="Text Box 6">
          <a:extLst>
            <a:ext uri="{FF2B5EF4-FFF2-40B4-BE49-F238E27FC236}">
              <a16:creationId xmlns="" xmlns:a16="http://schemas.microsoft.com/office/drawing/2014/main" id="{00000000-0008-0000-0500-0000DC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89" name="Text Box 6">
          <a:extLst>
            <a:ext uri="{FF2B5EF4-FFF2-40B4-BE49-F238E27FC236}">
              <a16:creationId xmlns="" xmlns:a16="http://schemas.microsoft.com/office/drawing/2014/main" id="{00000000-0008-0000-0500-0000DD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0" name="Text Box 6">
          <a:extLst>
            <a:ext uri="{FF2B5EF4-FFF2-40B4-BE49-F238E27FC236}">
              <a16:creationId xmlns="" xmlns:a16="http://schemas.microsoft.com/office/drawing/2014/main" id="{00000000-0008-0000-0500-0000DE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1" name="Text Box 6">
          <a:extLst>
            <a:ext uri="{FF2B5EF4-FFF2-40B4-BE49-F238E27FC236}">
              <a16:creationId xmlns="" xmlns:a16="http://schemas.microsoft.com/office/drawing/2014/main" id="{00000000-0008-0000-0500-0000DF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2" name="Text Box 6">
          <a:extLst>
            <a:ext uri="{FF2B5EF4-FFF2-40B4-BE49-F238E27FC236}">
              <a16:creationId xmlns="" xmlns:a16="http://schemas.microsoft.com/office/drawing/2014/main" id="{00000000-0008-0000-0500-0000E0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3" name="Text Box 6">
          <a:extLst>
            <a:ext uri="{FF2B5EF4-FFF2-40B4-BE49-F238E27FC236}">
              <a16:creationId xmlns="" xmlns:a16="http://schemas.microsoft.com/office/drawing/2014/main" id="{00000000-0008-0000-0500-0000E1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4" name="Text Box 6">
          <a:extLst>
            <a:ext uri="{FF2B5EF4-FFF2-40B4-BE49-F238E27FC236}">
              <a16:creationId xmlns="" xmlns:a16="http://schemas.microsoft.com/office/drawing/2014/main" id="{00000000-0008-0000-0500-0000E2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5" name="Text Box 6">
          <a:extLst>
            <a:ext uri="{FF2B5EF4-FFF2-40B4-BE49-F238E27FC236}">
              <a16:creationId xmlns="" xmlns:a16="http://schemas.microsoft.com/office/drawing/2014/main" id="{00000000-0008-0000-0500-0000E3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6" name="Text Box 6">
          <a:extLst>
            <a:ext uri="{FF2B5EF4-FFF2-40B4-BE49-F238E27FC236}">
              <a16:creationId xmlns="" xmlns:a16="http://schemas.microsoft.com/office/drawing/2014/main" id="{00000000-0008-0000-0500-0000E4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7" name="Text Box 6">
          <a:extLst>
            <a:ext uri="{FF2B5EF4-FFF2-40B4-BE49-F238E27FC236}">
              <a16:creationId xmlns="" xmlns:a16="http://schemas.microsoft.com/office/drawing/2014/main" id="{00000000-0008-0000-0500-0000E5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8" name="Text Box 6">
          <a:extLst>
            <a:ext uri="{FF2B5EF4-FFF2-40B4-BE49-F238E27FC236}">
              <a16:creationId xmlns="" xmlns:a16="http://schemas.microsoft.com/office/drawing/2014/main" id="{00000000-0008-0000-0500-0000E6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999" name="Text Box 6">
          <a:extLst>
            <a:ext uri="{FF2B5EF4-FFF2-40B4-BE49-F238E27FC236}">
              <a16:creationId xmlns="" xmlns:a16="http://schemas.microsoft.com/office/drawing/2014/main" id="{00000000-0008-0000-0500-0000E7030000}"/>
            </a:ext>
          </a:extLst>
        </xdr:cNvPr>
        <xdr:cNvSpPr txBox="1">
          <a:spLocks noChangeArrowheads="1"/>
        </xdr:cNvSpPr>
      </xdr:nvSpPr>
      <xdr:spPr bwMode="auto">
        <a:xfrm>
          <a:off x="1285875" y="211216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1000" name="Text Box 6">
          <a:extLst>
            <a:ext uri="{FF2B5EF4-FFF2-40B4-BE49-F238E27FC236}">
              <a16:creationId xmlns="" xmlns:a16="http://schemas.microsoft.com/office/drawing/2014/main" id="{00000000-0008-0000-0500-0000E8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1001" name="Text Box 6">
          <a:extLst>
            <a:ext uri="{FF2B5EF4-FFF2-40B4-BE49-F238E27FC236}">
              <a16:creationId xmlns="" xmlns:a16="http://schemas.microsoft.com/office/drawing/2014/main" id="{00000000-0008-0000-0500-0000E9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1002" name="Text Box 6">
          <a:extLst>
            <a:ext uri="{FF2B5EF4-FFF2-40B4-BE49-F238E27FC236}">
              <a16:creationId xmlns="" xmlns:a16="http://schemas.microsoft.com/office/drawing/2014/main" id="{00000000-0008-0000-0500-0000EA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118110</xdr:rowOff>
    </xdr:to>
    <xdr:sp macro="" textlink="">
      <xdr:nvSpPr>
        <xdr:cNvPr id="1003" name="Text Box 6">
          <a:extLst>
            <a:ext uri="{FF2B5EF4-FFF2-40B4-BE49-F238E27FC236}">
              <a16:creationId xmlns="" xmlns:a16="http://schemas.microsoft.com/office/drawing/2014/main" id="{00000000-0008-0000-0500-0000EB030000}"/>
            </a:ext>
          </a:extLst>
        </xdr:cNvPr>
        <xdr:cNvSpPr txBox="1">
          <a:spLocks noChangeArrowheads="1"/>
        </xdr:cNvSpPr>
      </xdr:nvSpPr>
      <xdr:spPr bwMode="auto">
        <a:xfrm>
          <a:off x="1285875" y="2112168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04" name="Text Box 6">
          <a:extLst>
            <a:ext uri="{FF2B5EF4-FFF2-40B4-BE49-F238E27FC236}">
              <a16:creationId xmlns="" xmlns:a16="http://schemas.microsoft.com/office/drawing/2014/main" id="{00000000-0008-0000-0500-0000EC03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05" name="Text Box 6">
          <a:extLst>
            <a:ext uri="{FF2B5EF4-FFF2-40B4-BE49-F238E27FC236}">
              <a16:creationId xmlns="" xmlns:a16="http://schemas.microsoft.com/office/drawing/2014/main" id="{00000000-0008-0000-0500-0000ED03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06" name="Text Box 6">
          <a:extLst>
            <a:ext uri="{FF2B5EF4-FFF2-40B4-BE49-F238E27FC236}">
              <a16:creationId xmlns="" xmlns:a16="http://schemas.microsoft.com/office/drawing/2014/main" id="{00000000-0008-0000-0500-0000EE03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257175</xdr:colOff>
      <xdr:row>347</xdr:row>
      <xdr:rowOff>0</xdr:rowOff>
    </xdr:from>
    <xdr:to>
      <xdr:col>6</xdr:col>
      <xdr:colOff>333375</xdr:colOff>
      <xdr:row>364</xdr:row>
      <xdr:rowOff>34290</xdr:rowOff>
    </xdr:to>
    <xdr:sp macro="" textlink="">
      <xdr:nvSpPr>
        <xdr:cNvPr id="1007" name="Text Box 6">
          <a:extLst>
            <a:ext uri="{FF2B5EF4-FFF2-40B4-BE49-F238E27FC236}">
              <a16:creationId xmlns="" xmlns:a16="http://schemas.microsoft.com/office/drawing/2014/main" id="{00000000-0008-0000-0500-0000EF030000}"/>
            </a:ext>
          </a:extLst>
        </xdr:cNvPr>
        <xdr:cNvSpPr txBox="1">
          <a:spLocks noChangeArrowheads="1"/>
        </xdr:cNvSpPr>
      </xdr:nvSpPr>
      <xdr:spPr bwMode="auto">
        <a:xfrm>
          <a:off x="59721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008" name="Text Box 6">
          <a:extLst>
            <a:ext uri="{FF2B5EF4-FFF2-40B4-BE49-F238E27FC236}">
              <a16:creationId xmlns="" xmlns:a16="http://schemas.microsoft.com/office/drawing/2014/main" id="{00000000-0008-0000-0500-0000F003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009" name="Text Box 6">
          <a:extLst>
            <a:ext uri="{FF2B5EF4-FFF2-40B4-BE49-F238E27FC236}">
              <a16:creationId xmlns="" xmlns:a16="http://schemas.microsoft.com/office/drawing/2014/main" id="{00000000-0008-0000-0500-0000F103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010" name="Text Box 6">
          <a:extLst>
            <a:ext uri="{FF2B5EF4-FFF2-40B4-BE49-F238E27FC236}">
              <a16:creationId xmlns="" xmlns:a16="http://schemas.microsoft.com/office/drawing/2014/main" id="{00000000-0008-0000-0500-0000F203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011" name="Text Box 6">
          <a:extLst>
            <a:ext uri="{FF2B5EF4-FFF2-40B4-BE49-F238E27FC236}">
              <a16:creationId xmlns="" xmlns:a16="http://schemas.microsoft.com/office/drawing/2014/main" id="{00000000-0008-0000-0500-0000F303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012" name="Text Box 6">
          <a:extLst>
            <a:ext uri="{FF2B5EF4-FFF2-40B4-BE49-F238E27FC236}">
              <a16:creationId xmlns="" xmlns:a16="http://schemas.microsoft.com/office/drawing/2014/main" id="{00000000-0008-0000-0500-0000F403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013" name="Text Box 6">
          <a:extLst>
            <a:ext uri="{FF2B5EF4-FFF2-40B4-BE49-F238E27FC236}">
              <a16:creationId xmlns="" xmlns:a16="http://schemas.microsoft.com/office/drawing/2014/main" id="{00000000-0008-0000-0500-0000F503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014" name="Text Box 6">
          <a:extLst>
            <a:ext uri="{FF2B5EF4-FFF2-40B4-BE49-F238E27FC236}">
              <a16:creationId xmlns="" xmlns:a16="http://schemas.microsoft.com/office/drawing/2014/main" id="{00000000-0008-0000-0500-0000F603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015" name="Text Box 6">
          <a:extLst>
            <a:ext uri="{FF2B5EF4-FFF2-40B4-BE49-F238E27FC236}">
              <a16:creationId xmlns="" xmlns:a16="http://schemas.microsoft.com/office/drawing/2014/main" id="{00000000-0008-0000-0500-0000F703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016" name="Text Box 6">
          <a:extLst>
            <a:ext uri="{FF2B5EF4-FFF2-40B4-BE49-F238E27FC236}">
              <a16:creationId xmlns="" xmlns:a16="http://schemas.microsoft.com/office/drawing/2014/main" id="{00000000-0008-0000-0500-0000F803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017" name="Text Box 6">
          <a:extLst>
            <a:ext uri="{FF2B5EF4-FFF2-40B4-BE49-F238E27FC236}">
              <a16:creationId xmlns="" xmlns:a16="http://schemas.microsoft.com/office/drawing/2014/main" id="{00000000-0008-0000-0500-0000F903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018" name="Text Box 6">
          <a:extLst>
            <a:ext uri="{FF2B5EF4-FFF2-40B4-BE49-F238E27FC236}">
              <a16:creationId xmlns="" xmlns:a16="http://schemas.microsoft.com/office/drawing/2014/main" id="{00000000-0008-0000-0500-0000FA03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019" name="Text Box 6">
          <a:extLst>
            <a:ext uri="{FF2B5EF4-FFF2-40B4-BE49-F238E27FC236}">
              <a16:creationId xmlns="" xmlns:a16="http://schemas.microsoft.com/office/drawing/2014/main" id="{00000000-0008-0000-0500-0000FB03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131445</xdr:rowOff>
    </xdr:to>
    <xdr:sp macro="" textlink="">
      <xdr:nvSpPr>
        <xdr:cNvPr id="1020" name="Text Box 6">
          <a:extLst>
            <a:ext uri="{FF2B5EF4-FFF2-40B4-BE49-F238E27FC236}">
              <a16:creationId xmlns="" xmlns:a16="http://schemas.microsoft.com/office/drawing/2014/main" id="{00000000-0008-0000-0500-0000FC030000}"/>
            </a:ext>
          </a:extLst>
        </xdr:cNvPr>
        <xdr:cNvSpPr txBox="1">
          <a:spLocks noChangeArrowheads="1"/>
        </xdr:cNvSpPr>
      </xdr:nvSpPr>
      <xdr:spPr bwMode="auto">
        <a:xfrm>
          <a:off x="1285875" y="2176938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131445</xdr:rowOff>
    </xdr:to>
    <xdr:sp macro="" textlink="">
      <xdr:nvSpPr>
        <xdr:cNvPr id="1021" name="Text Box 6">
          <a:extLst>
            <a:ext uri="{FF2B5EF4-FFF2-40B4-BE49-F238E27FC236}">
              <a16:creationId xmlns="" xmlns:a16="http://schemas.microsoft.com/office/drawing/2014/main" id="{00000000-0008-0000-0500-0000FD030000}"/>
            </a:ext>
          </a:extLst>
        </xdr:cNvPr>
        <xdr:cNvSpPr txBox="1">
          <a:spLocks noChangeArrowheads="1"/>
        </xdr:cNvSpPr>
      </xdr:nvSpPr>
      <xdr:spPr bwMode="auto">
        <a:xfrm>
          <a:off x="1285875" y="2176938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131445</xdr:rowOff>
    </xdr:to>
    <xdr:sp macro="" textlink="">
      <xdr:nvSpPr>
        <xdr:cNvPr id="1022" name="Text Box 6">
          <a:extLst>
            <a:ext uri="{FF2B5EF4-FFF2-40B4-BE49-F238E27FC236}">
              <a16:creationId xmlns="" xmlns:a16="http://schemas.microsoft.com/office/drawing/2014/main" id="{00000000-0008-0000-0500-0000FE030000}"/>
            </a:ext>
          </a:extLst>
        </xdr:cNvPr>
        <xdr:cNvSpPr txBox="1">
          <a:spLocks noChangeArrowheads="1"/>
        </xdr:cNvSpPr>
      </xdr:nvSpPr>
      <xdr:spPr bwMode="auto">
        <a:xfrm>
          <a:off x="1285875" y="2176938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131445</xdr:rowOff>
    </xdr:to>
    <xdr:sp macro="" textlink="">
      <xdr:nvSpPr>
        <xdr:cNvPr id="1023" name="Text Box 6">
          <a:extLst>
            <a:ext uri="{FF2B5EF4-FFF2-40B4-BE49-F238E27FC236}">
              <a16:creationId xmlns="" xmlns:a16="http://schemas.microsoft.com/office/drawing/2014/main" id="{00000000-0008-0000-0500-0000FF030000}"/>
            </a:ext>
          </a:extLst>
        </xdr:cNvPr>
        <xdr:cNvSpPr txBox="1">
          <a:spLocks noChangeArrowheads="1"/>
        </xdr:cNvSpPr>
      </xdr:nvSpPr>
      <xdr:spPr bwMode="auto">
        <a:xfrm>
          <a:off x="1285875" y="2176938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24" name="Text Box 6">
          <a:extLst>
            <a:ext uri="{FF2B5EF4-FFF2-40B4-BE49-F238E27FC236}">
              <a16:creationId xmlns="" xmlns:a16="http://schemas.microsoft.com/office/drawing/2014/main" id="{00000000-0008-0000-0500-000000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25" name="Text Box 6">
          <a:extLst>
            <a:ext uri="{FF2B5EF4-FFF2-40B4-BE49-F238E27FC236}">
              <a16:creationId xmlns="" xmlns:a16="http://schemas.microsoft.com/office/drawing/2014/main" id="{00000000-0008-0000-0500-000001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26" name="Text Box 6">
          <a:extLst>
            <a:ext uri="{FF2B5EF4-FFF2-40B4-BE49-F238E27FC236}">
              <a16:creationId xmlns="" xmlns:a16="http://schemas.microsoft.com/office/drawing/2014/main" id="{00000000-0008-0000-0500-000002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257175</xdr:colOff>
      <xdr:row>347</xdr:row>
      <xdr:rowOff>0</xdr:rowOff>
    </xdr:from>
    <xdr:to>
      <xdr:col>6</xdr:col>
      <xdr:colOff>333375</xdr:colOff>
      <xdr:row>347</xdr:row>
      <xdr:rowOff>161925</xdr:rowOff>
    </xdr:to>
    <xdr:sp macro="" textlink="">
      <xdr:nvSpPr>
        <xdr:cNvPr id="1027" name="Text Box 6">
          <a:extLst>
            <a:ext uri="{FF2B5EF4-FFF2-40B4-BE49-F238E27FC236}">
              <a16:creationId xmlns="" xmlns:a16="http://schemas.microsoft.com/office/drawing/2014/main" id="{00000000-0008-0000-0500-000003040000}"/>
            </a:ext>
          </a:extLst>
        </xdr:cNvPr>
        <xdr:cNvSpPr txBox="1">
          <a:spLocks noChangeArrowheads="1"/>
        </xdr:cNvSpPr>
      </xdr:nvSpPr>
      <xdr:spPr bwMode="auto">
        <a:xfrm>
          <a:off x="59721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356235</xdr:rowOff>
    </xdr:to>
    <xdr:sp macro="" textlink="">
      <xdr:nvSpPr>
        <xdr:cNvPr id="1028" name="Text Box 6">
          <a:extLst>
            <a:ext uri="{FF2B5EF4-FFF2-40B4-BE49-F238E27FC236}">
              <a16:creationId xmlns="" xmlns:a16="http://schemas.microsoft.com/office/drawing/2014/main" id="{00000000-0008-0000-0500-000004040000}"/>
            </a:ext>
          </a:extLst>
        </xdr:cNvPr>
        <xdr:cNvSpPr txBox="1">
          <a:spLocks noChangeArrowheads="1"/>
        </xdr:cNvSpPr>
      </xdr:nvSpPr>
      <xdr:spPr bwMode="auto">
        <a:xfrm>
          <a:off x="1285875" y="217693875"/>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356235</xdr:rowOff>
    </xdr:to>
    <xdr:sp macro="" textlink="">
      <xdr:nvSpPr>
        <xdr:cNvPr id="1029" name="Text Box 6">
          <a:extLst>
            <a:ext uri="{FF2B5EF4-FFF2-40B4-BE49-F238E27FC236}">
              <a16:creationId xmlns="" xmlns:a16="http://schemas.microsoft.com/office/drawing/2014/main" id="{00000000-0008-0000-0500-000005040000}"/>
            </a:ext>
          </a:extLst>
        </xdr:cNvPr>
        <xdr:cNvSpPr txBox="1">
          <a:spLocks noChangeArrowheads="1"/>
        </xdr:cNvSpPr>
      </xdr:nvSpPr>
      <xdr:spPr bwMode="auto">
        <a:xfrm>
          <a:off x="1285875" y="217693875"/>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356235</xdr:rowOff>
    </xdr:to>
    <xdr:sp macro="" textlink="">
      <xdr:nvSpPr>
        <xdr:cNvPr id="1030" name="Text Box 6">
          <a:extLst>
            <a:ext uri="{FF2B5EF4-FFF2-40B4-BE49-F238E27FC236}">
              <a16:creationId xmlns="" xmlns:a16="http://schemas.microsoft.com/office/drawing/2014/main" id="{00000000-0008-0000-0500-000006040000}"/>
            </a:ext>
          </a:extLst>
        </xdr:cNvPr>
        <xdr:cNvSpPr txBox="1">
          <a:spLocks noChangeArrowheads="1"/>
        </xdr:cNvSpPr>
      </xdr:nvSpPr>
      <xdr:spPr bwMode="auto">
        <a:xfrm>
          <a:off x="1285875" y="217693875"/>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356235</xdr:rowOff>
    </xdr:to>
    <xdr:sp macro="" textlink="">
      <xdr:nvSpPr>
        <xdr:cNvPr id="1031" name="Text Box 6">
          <a:extLst>
            <a:ext uri="{FF2B5EF4-FFF2-40B4-BE49-F238E27FC236}">
              <a16:creationId xmlns="" xmlns:a16="http://schemas.microsoft.com/office/drawing/2014/main" id="{00000000-0008-0000-0500-000007040000}"/>
            </a:ext>
          </a:extLst>
        </xdr:cNvPr>
        <xdr:cNvSpPr txBox="1">
          <a:spLocks noChangeArrowheads="1"/>
        </xdr:cNvSpPr>
      </xdr:nvSpPr>
      <xdr:spPr bwMode="auto">
        <a:xfrm>
          <a:off x="1285875" y="217693875"/>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32" name="Text Box 6">
          <a:extLst>
            <a:ext uri="{FF2B5EF4-FFF2-40B4-BE49-F238E27FC236}">
              <a16:creationId xmlns="" xmlns:a16="http://schemas.microsoft.com/office/drawing/2014/main" id="{00000000-0008-0000-0500-000008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33" name="Text Box 6">
          <a:extLst>
            <a:ext uri="{FF2B5EF4-FFF2-40B4-BE49-F238E27FC236}">
              <a16:creationId xmlns="" xmlns:a16="http://schemas.microsoft.com/office/drawing/2014/main" id="{00000000-0008-0000-0500-000009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34" name="Text Box 6">
          <a:extLst>
            <a:ext uri="{FF2B5EF4-FFF2-40B4-BE49-F238E27FC236}">
              <a16:creationId xmlns="" xmlns:a16="http://schemas.microsoft.com/office/drawing/2014/main" id="{00000000-0008-0000-0500-00000A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35" name="Text Box 6">
          <a:extLst>
            <a:ext uri="{FF2B5EF4-FFF2-40B4-BE49-F238E27FC236}">
              <a16:creationId xmlns="" xmlns:a16="http://schemas.microsoft.com/office/drawing/2014/main" id="{00000000-0008-0000-0500-00000B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36" name="Text Box 6">
          <a:extLst>
            <a:ext uri="{FF2B5EF4-FFF2-40B4-BE49-F238E27FC236}">
              <a16:creationId xmlns="" xmlns:a16="http://schemas.microsoft.com/office/drawing/2014/main" id="{00000000-0008-0000-0500-00000C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37" name="Text Box 6">
          <a:extLst>
            <a:ext uri="{FF2B5EF4-FFF2-40B4-BE49-F238E27FC236}">
              <a16:creationId xmlns="" xmlns:a16="http://schemas.microsoft.com/office/drawing/2014/main" id="{00000000-0008-0000-0500-00000D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38" name="Text Box 6">
          <a:extLst>
            <a:ext uri="{FF2B5EF4-FFF2-40B4-BE49-F238E27FC236}">
              <a16:creationId xmlns="" xmlns:a16="http://schemas.microsoft.com/office/drawing/2014/main" id="{00000000-0008-0000-0500-00000E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39" name="Text Box 6">
          <a:extLst>
            <a:ext uri="{FF2B5EF4-FFF2-40B4-BE49-F238E27FC236}">
              <a16:creationId xmlns="" xmlns:a16="http://schemas.microsoft.com/office/drawing/2014/main" id="{00000000-0008-0000-0500-00000F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150495</xdr:rowOff>
    </xdr:to>
    <xdr:sp macro="" textlink="">
      <xdr:nvSpPr>
        <xdr:cNvPr id="1040" name="Text Box 6">
          <a:extLst>
            <a:ext uri="{FF2B5EF4-FFF2-40B4-BE49-F238E27FC236}">
              <a16:creationId xmlns="" xmlns:a16="http://schemas.microsoft.com/office/drawing/2014/main" id="{00000000-0008-0000-0500-000010040000}"/>
            </a:ext>
          </a:extLst>
        </xdr:cNvPr>
        <xdr:cNvSpPr txBox="1">
          <a:spLocks noChangeArrowheads="1"/>
        </xdr:cNvSpPr>
      </xdr:nvSpPr>
      <xdr:spPr bwMode="auto">
        <a:xfrm>
          <a:off x="1285875" y="217693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150495</xdr:rowOff>
    </xdr:to>
    <xdr:sp macro="" textlink="">
      <xdr:nvSpPr>
        <xdr:cNvPr id="1041" name="Text Box 6">
          <a:extLst>
            <a:ext uri="{FF2B5EF4-FFF2-40B4-BE49-F238E27FC236}">
              <a16:creationId xmlns="" xmlns:a16="http://schemas.microsoft.com/office/drawing/2014/main" id="{00000000-0008-0000-0500-000011040000}"/>
            </a:ext>
          </a:extLst>
        </xdr:cNvPr>
        <xdr:cNvSpPr txBox="1">
          <a:spLocks noChangeArrowheads="1"/>
        </xdr:cNvSpPr>
      </xdr:nvSpPr>
      <xdr:spPr bwMode="auto">
        <a:xfrm>
          <a:off x="1285875" y="217693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150495</xdr:rowOff>
    </xdr:to>
    <xdr:sp macro="" textlink="">
      <xdr:nvSpPr>
        <xdr:cNvPr id="1042" name="Text Box 6">
          <a:extLst>
            <a:ext uri="{FF2B5EF4-FFF2-40B4-BE49-F238E27FC236}">
              <a16:creationId xmlns="" xmlns:a16="http://schemas.microsoft.com/office/drawing/2014/main" id="{00000000-0008-0000-0500-000012040000}"/>
            </a:ext>
          </a:extLst>
        </xdr:cNvPr>
        <xdr:cNvSpPr txBox="1">
          <a:spLocks noChangeArrowheads="1"/>
        </xdr:cNvSpPr>
      </xdr:nvSpPr>
      <xdr:spPr bwMode="auto">
        <a:xfrm>
          <a:off x="1285875" y="217693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150495</xdr:rowOff>
    </xdr:to>
    <xdr:sp macro="" textlink="">
      <xdr:nvSpPr>
        <xdr:cNvPr id="1043" name="Text Box 6">
          <a:extLst>
            <a:ext uri="{FF2B5EF4-FFF2-40B4-BE49-F238E27FC236}">
              <a16:creationId xmlns="" xmlns:a16="http://schemas.microsoft.com/office/drawing/2014/main" id="{00000000-0008-0000-0500-000013040000}"/>
            </a:ext>
          </a:extLst>
        </xdr:cNvPr>
        <xdr:cNvSpPr txBox="1">
          <a:spLocks noChangeArrowheads="1"/>
        </xdr:cNvSpPr>
      </xdr:nvSpPr>
      <xdr:spPr bwMode="auto">
        <a:xfrm>
          <a:off x="1285875" y="217693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44" name="Text Box 6">
          <a:extLst>
            <a:ext uri="{FF2B5EF4-FFF2-40B4-BE49-F238E27FC236}">
              <a16:creationId xmlns="" xmlns:a16="http://schemas.microsoft.com/office/drawing/2014/main" id="{00000000-0008-0000-0500-000014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45" name="Text Box 6">
          <a:extLst>
            <a:ext uri="{FF2B5EF4-FFF2-40B4-BE49-F238E27FC236}">
              <a16:creationId xmlns="" xmlns:a16="http://schemas.microsoft.com/office/drawing/2014/main" id="{00000000-0008-0000-0500-000015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46" name="Text Box 6">
          <a:extLst>
            <a:ext uri="{FF2B5EF4-FFF2-40B4-BE49-F238E27FC236}">
              <a16:creationId xmlns="" xmlns:a16="http://schemas.microsoft.com/office/drawing/2014/main" id="{00000000-0008-0000-0500-000016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47" name="Text Box 6">
          <a:extLst>
            <a:ext uri="{FF2B5EF4-FFF2-40B4-BE49-F238E27FC236}">
              <a16:creationId xmlns="" xmlns:a16="http://schemas.microsoft.com/office/drawing/2014/main" id="{00000000-0008-0000-0500-000017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356235</xdr:rowOff>
    </xdr:to>
    <xdr:sp macro="" textlink="">
      <xdr:nvSpPr>
        <xdr:cNvPr id="1048" name="Text Box 6">
          <a:extLst>
            <a:ext uri="{FF2B5EF4-FFF2-40B4-BE49-F238E27FC236}">
              <a16:creationId xmlns="" xmlns:a16="http://schemas.microsoft.com/office/drawing/2014/main" id="{00000000-0008-0000-0500-000018040000}"/>
            </a:ext>
          </a:extLst>
        </xdr:cNvPr>
        <xdr:cNvSpPr txBox="1">
          <a:spLocks noChangeArrowheads="1"/>
        </xdr:cNvSpPr>
      </xdr:nvSpPr>
      <xdr:spPr bwMode="auto">
        <a:xfrm>
          <a:off x="1285875" y="217693875"/>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356235</xdr:rowOff>
    </xdr:to>
    <xdr:sp macro="" textlink="">
      <xdr:nvSpPr>
        <xdr:cNvPr id="1049" name="Text Box 6">
          <a:extLst>
            <a:ext uri="{FF2B5EF4-FFF2-40B4-BE49-F238E27FC236}">
              <a16:creationId xmlns="" xmlns:a16="http://schemas.microsoft.com/office/drawing/2014/main" id="{00000000-0008-0000-0500-000019040000}"/>
            </a:ext>
          </a:extLst>
        </xdr:cNvPr>
        <xdr:cNvSpPr txBox="1">
          <a:spLocks noChangeArrowheads="1"/>
        </xdr:cNvSpPr>
      </xdr:nvSpPr>
      <xdr:spPr bwMode="auto">
        <a:xfrm>
          <a:off x="1285875" y="217693875"/>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356235</xdr:rowOff>
    </xdr:to>
    <xdr:sp macro="" textlink="">
      <xdr:nvSpPr>
        <xdr:cNvPr id="1050" name="Text Box 6">
          <a:extLst>
            <a:ext uri="{FF2B5EF4-FFF2-40B4-BE49-F238E27FC236}">
              <a16:creationId xmlns="" xmlns:a16="http://schemas.microsoft.com/office/drawing/2014/main" id="{00000000-0008-0000-0500-00001A040000}"/>
            </a:ext>
          </a:extLst>
        </xdr:cNvPr>
        <xdr:cNvSpPr txBox="1">
          <a:spLocks noChangeArrowheads="1"/>
        </xdr:cNvSpPr>
      </xdr:nvSpPr>
      <xdr:spPr bwMode="auto">
        <a:xfrm>
          <a:off x="1285875" y="217693875"/>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356235</xdr:rowOff>
    </xdr:to>
    <xdr:sp macro="" textlink="">
      <xdr:nvSpPr>
        <xdr:cNvPr id="1051" name="Text Box 6">
          <a:extLst>
            <a:ext uri="{FF2B5EF4-FFF2-40B4-BE49-F238E27FC236}">
              <a16:creationId xmlns="" xmlns:a16="http://schemas.microsoft.com/office/drawing/2014/main" id="{00000000-0008-0000-0500-00001B040000}"/>
            </a:ext>
          </a:extLst>
        </xdr:cNvPr>
        <xdr:cNvSpPr txBox="1">
          <a:spLocks noChangeArrowheads="1"/>
        </xdr:cNvSpPr>
      </xdr:nvSpPr>
      <xdr:spPr bwMode="auto">
        <a:xfrm>
          <a:off x="1285875" y="217693875"/>
          <a:ext cx="76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52" name="Text Box 6">
          <a:extLst>
            <a:ext uri="{FF2B5EF4-FFF2-40B4-BE49-F238E27FC236}">
              <a16:creationId xmlns="" xmlns:a16="http://schemas.microsoft.com/office/drawing/2014/main" id="{00000000-0008-0000-0500-00001C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53" name="Text Box 6">
          <a:extLst>
            <a:ext uri="{FF2B5EF4-FFF2-40B4-BE49-F238E27FC236}">
              <a16:creationId xmlns="" xmlns:a16="http://schemas.microsoft.com/office/drawing/2014/main" id="{00000000-0008-0000-0500-00001D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54" name="Text Box 6">
          <a:extLst>
            <a:ext uri="{FF2B5EF4-FFF2-40B4-BE49-F238E27FC236}">
              <a16:creationId xmlns="" xmlns:a16="http://schemas.microsoft.com/office/drawing/2014/main" id="{00000000-0008-0000-0500-00001E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55" name="Text Box 6">
          <a:extLst>
            <a:ext uri="{FF2B5EF4-FFF2-40B4-BE49-F238E27FC236}">
              <a16:creationId xmlns="" xmlns:a16="http://schemas.microsoft.com/office/drawing/2014/main" id="{00000000-0008-0000-0500-00001F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56" name="Text Box 6">
          <a:extLst>
            <a:ext uri="{FF2B5EF4-FFF2-40B4-BE49-F238E27FC236}">
              <a16:creationId xmlns="" xmlns:a16="http://schemas.microsoft.com/office/drawing/2014/main" id="{00000000-0008-0000-0500-000020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57" name="Text Box 6">
          <a:extLst>
            <a:ext uri="{FF2B5EF4-FFF2-40B4-BE49-F238E27FC236}">
              <a16:creationId xmlns="" xmlns:a16="http://schemas.microsoft.com/office/drawing/2014/main" id="{00000000-0008-0000-0500-000021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58" name="Text Box 6">
          <a:extLst>
            <a:ext uri="{FF2B5EF4-FFF2-40B4-BE49-F238E27FC236}">
              <a16:creationId xmlns="" xmlns:a16="http://schemas.microsoft.com/office/drawing/2014/main" id="{00000000-0008-0000-0500-000022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59" name="Text Box 6">
          <a:extLst>
            <a:ext uri="{FF2B5EF4-FFF2-40B4-BE49-F238E27FC236}">
              <a16:creationId xmlns="" xmlns:a16="http://schemas.microsoft.com/office/drawing/2014/main" id="{00000000-0008-0000-0500-000023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0" name="Text Box 6">
          <a:extLst>
            <a:ext uri="{FF2B5EF4-FFF2-40B4-BE49-F238E27FC236}">
              <a16:creationId xmlns="" xmlns:a16="http://schemas.microsoft.com/office/drawing/2014/main" id="{00000000-0008-0000-0500-000024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1" name="Text Box 6">
          <a:extLst>
            <a:ext uri="{FF2B5EF4-FFF2-40B4-BE49-F238E27FC236}">
              <a16:creationId xmlns="" xmlns:a16="http://schemas.microsoft.com/office/drawing/2014/main" id="{00000000-0008-0000-0500-000025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2" name="Text Box 6">
          <a:extLst>
            <a:ext uri="{FF2B5EF4-FFF2-40B4-BE49-F238E27FC236}">
              <a16:creationId xmlns="" xmlns:a16="http://schemas.microsoft.com/office/drawing/2014/main" id="{00000000-0008-0000-0500-000026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3" name="Text Box 6">
          <a:extLst>
            <a:ext uri="{FF2B5EF4-FFF2-40B4-BE49-F238E27FC236}">
              <a16:creationId xmlns="" xmlns:a16="http://schemas.microsoft.com/office/drawing/2014/main" id="{00000000-0008-0000-0500-000027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4" name="Text Box 6">
          <a:extLst>
            <a:ext uri="{FF2B5EF4-FFF2-40B4-BE49-F238E27FC236}">
              <a16:creationId xmlns="" xmlns:a16="http://schemas.microsoft.com/office/drawing/2014/main" id="{00000000-0008-0000-0500-000028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5" name="Text Box 6">
          <a:extLst>
            <a:ext uri="{FF2B5EF4-FFF2-40B4-BE49-F238E27FC236}">
              <a16:creationId xmlns="" xmlns:a16="http://schemas.microsoft.com/office/drawing/2014/main" id="{00000000-0008-0000-0500-000029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6" name="Text Box 6">
          <a:extLst>
            <a:ext uri="{FF2B5EF4-FFF2-40B4-BE49-F238E27FC236}">
              <a16:creationId xmlns="" xmlns:a16="http://schemas.microsoft.com/office/drawing/2014/main" id="{00000000-0008-0000-0500-00002A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7" name="Text Box 6">
          <a:extLst>
            <a:ext uri="{FF2B5EF4-FFF2-40B4-BE49-F238E27FC236}">
              <a16:creationId xmlns="" xmlns:a16="http://schemas.microsoft.com/office/drawing/2014/main" id="{00000000-0008-0000-0500-00002B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8" name="Text Box 6">
          <a:extLst>
            <a:ext uri="{FF2B5EF4-FFF2-40B4-BE49-F238E27FC236}">
              <a16:creationId xmlns="" xmlns:a16="http://schemas.microsoft.com/office/drawing/2014/main" id="{00000000-0008-0000-0500-00002C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69" name="Text Box 6">
          <a:extLst>
            <a:ext uri="{FF2B5EF4-FFF2-40B4-BE49-F238E27FC236}">
              <a16:creationId xmlns="" xmlns:a16="http://schemas.microsoft.com/office/drawing/2014/main" id="{00000000-0008-0000-0500-00002D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0" name="Text Box 6">
          <a:extLst>
            <a:ext uri="{FF2B5EF4-FFF2-40B4-BE49-F238E27FC236}">
              <a16:creationId xmlns="" xmlns:a16="http://schemas.microsoft.com/office/drawing/2014/main" id="{00000000-0008-0000-0500-00002E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1" name="Text Box 6">
          <a:extLst>
            <a:ext uri="{FF2B5EF4-FFF2-40B4-BE49-F238E27FC236}">
              <a16:creationId xmlns="" xmlns:a16="http://schemas.microsoft.com/office/drawing/2014/main" id="{00000000-0008-0000-0500-00002F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2" name="Text Box 6">
          <a:extLst>
            <a:ext uri="{FF2B5EF4-FFF2-40B4-BE49-F238E27FC236}">
              <a16:creationId xmlns="" xmlns:a16="http://schemas.microsoft.com/office/drawing/2014/main" id="{00000000-0008-0000-0500-000030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3" name="Text Box 6">
          <a:extLst>
            <a:ext uri="{FF2B5EF4-FFF2-40B4-BE49-F238E27FC236}">
              <a16:creationId xmlns="" xmlns:a16="http://schemas.microsoft.com/office/drawing/2014/main" id="{00000000-0008-0000-0500-000031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4" name="Text Box 6">
          <a:extLst>
            <a:ext uri="{FF2B5EF4-FFF2-40B4-BE49-F238E27FC236}">
              <a16:creationId xmlns="" xmlns:a16="http://schemas.microsoft.com/office/drawing/2014/main" id="{00000000-0008-0000-0500-000032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5" name="Text Box 6">
          <a:extLst>
            <a:ext uri="{FF2B5EF4-FFF2-40B4-BE49-F238E27FC236}">
              <a16:creationId xmlns="" xmlns:a16="http://schemas.microsoft.com/office/drawing/2014/main" id="{00000000-0008-0000-0500-000033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6" name="Text Box 6">
          <a:extLst>
            <a:ext uri="{FF2B5EF4-FFF2-40B4-BE49-F238E27FC236}">
              <a16:creationId xmlns="" xmlns:a16="http://schemas.microsoft.com/office/drawing/2014/main" id="{00000000-0008-0000-0500-000034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7" name="Text Box 6">
          <a:extLst>
            <a:ext uri="{FF2B5EF4-FFF2-40B4-BE49-F238E27FC236}">
              <a16:creationId xmlns="" xmlns:a16="http://schemas.microsoft.com/office/drawing/2014/main" id="{00000000-0008-0000-0500-000035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8" name="Text Box 6">
          <a:extLst>
            <a:ext uri="{FF2B5EF4-FFF2-40B4-BE49-F238E27FC236}">
              <a16:creationId xmlns="" xmlns:a16="http://schemas.microsoft.com/office/drawing/2014/main" id="{00000000-0008-0000-0500-000036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79" name="Text Box 6">
          <a:extLst>
            <a:ext uri="{FF2B5EF4-FFF2-40B4-BE49-F238E27FC236}">
              <a16:creationId xmlns="" xmlns:a16="http://schemas.microsoft.com/office/drawing/2014/main" id="{00000000-0008-0000-0500-000037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80" name="Text Box 6">
          <a:extLst>
            <a:ext uri="{FF2B5EF4-FFF2-40B4-BE49-F238E27FC236}">
              <a16:creationId xmlns="" xmlns:a16="http://schemas.microsoft.com/office/drawing/2014/main" id="{00000000-0008-0000-0500-000038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81" name="Text Box 6">
          <a:extLst>
            <a:ext uri="{FF2B5EF4-FFF2-40B4-BE49-F238E27FC236}">
              <a16:creationId xmlns="" xmlns:a16="http://schemas.microsoft.com/office/drawing/2014/main" id="{00000000-0008-0000-0500-000039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82" name="Text Box 6">
          <a:extLst>
            <a:ext uri="{FF2B5EF4-FFF2-40B4-BE49-F238E27FC236}">
              <a16:creationId xmlns="" xmlns:a16="http://schemas.microsoft.com/office/drawing/2014/main" id="{00000000-0008-0000-0500-00003A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83" name="Text Box 6">
          <a:extLst>
            <a:ext uri="{FF2B5EF4-FFF2-40B4-BE49-F238E27FC236}">
              <a16:creationId xmlns="" xmlns:a16="http://schemas.microsoft.com/office/drawing/2014/main" id="{00000000-0008-0000-0500-00003B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84" name="Text Box 6">
          <a:extLst>
            <a:ext uri="{FF2B5EF4-FFF2-40B4-BE49-F238E27FC236}">
              <a16:creationId xmlns="" xmlns:a16="http://schemas.microsoft.com/office/drawing/2014/main" id="{00000000-0008-0000-0500-00003C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85" name="Text Box 6">
          <a:extLst>
            <a:ext uri="{FF2B5EF4-FFF2-40B4-BE49-F238E27FC236}">
              <a16:creationId xmlns="" xmlns:a16="http://schemas.microsoft.com/office/drawing/2014/main" id="{00000000-0008-0000-0500-00003D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86" name="Text Box 6">
          <a:extLst>
            <a:ext uri="{FF2B5EF4-FFF2-40B4-BE49-F238E27FC236}">
              <a16:creationId xmlns="" xmlns:a16="http://schemas.microsoft.com/office/drawing/2014/main" id="{00000000-0008-0000-0500-00003E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87" name="Text Box 6">
          <a:extLst>
            <a:ext uri="{FF2B5EF4-FFF2-40B4-BE49-F238E27FC236}">
              <a16:creationId xmlns="" xmlns:a16="http://schemas.microsoft.com/office/drawing/2014/main" id="{00000000-0008-0000-0500-00003F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150495</xdr:rowOff>
    </xdr:to>
    <xdr:sp macro="" textlink="">
      <xdr:nvSpPr>
        <xdr:cNvPr id="1088" name="Text Box 6">
          <a:extLst>
            <a:ext uri="{FF2B5EF4-FFF2-40B4-BE49-F238E27FC236}">
              <a16:creationId xmlns="" xmlns:a16="http://schemas.microsoft.com/office/drawing/2014/main" id="{00000000-0008-0000-0500-000040040000}"/>
            </a:ext>
          </a:extLst>
        </xdr:cNvPr>
        <xdr:cNvSpPr txBox="1">
          <a:spLocks noChangeArrowheads="1"/>
        </xdr:cNvSpPr>
      </xdr:nvSpPr>
      <xdr:spPr bwMode="auto">
        <a:xfrm>
          <a:off x="1285875" y="217693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150495</xdr:rowOff>
    </xdr:to>
    <xdr:sp macro="" textlink="">
      <xdr:nvSpPr>
        <xdr:cNvPr id="1089" name="Text Box 6">
          <a:extLst>
            <a:ext uri="{FF2B5EF4-FFF2-40B4-BE49-F238E27FC236}">
              <a16:creationId xmlns="" xmlns:a16="http://schemas.microsoft.com/office/drawing/2014/main" id="{00000000-0008-0000-0500-000041040000}"/>
            </a:ext>
          </a:extLst>
        </xdr:cNvPr>
        <xdr:cNvSpPr txBox="1">
          <a:spLocks noChangeArrowheads="1"/>
        </xdr:cNvSpPr>
      </xdr:nvSpPr>
      <xdr:spPr bwMode="auto">
        <a:xfrm>
          <a:off x="1285875" y="217693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150495</xdr:rowOff>
    </xdr:to>
    <xdr:sp macro="" textlink="">
      <xdr:nvSpPr>
        <xdr:cNvPr id="1090" name="Text Box 6">
          <a:extLst>
            <a:ext uri="{FF2B5EF4-FFF2-40B4-BE49-F238E27FC236}">
              <a16:creationId xmlns="" xmlns:a16="http://schemas.microsoft.com/office/drawing/2014/main" id="{00000000-0008-0000-0500-000042040000}"/>
            </a:ext>
          </a:extLst>
        </xdr:cNvPr>
        <xdr:cNvSpPr txBox="1">
          <a:spLocks noChangeArrowheads="1"/>
        </xdr:cNvSpPr>
      </xdr:nvSpPr>
      <xdr:spPr bwMode="auto">
        <a:xfrm>
          <a:off x="1285875" y="217693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348</xdr:row>
      <xdr:rowOff>150495</xdr:rowOff>
    </xdr:to>
    <xdr:sp macro="" textlink="">
      <xdr:nvSpPr>
        <xdr:cNvPr id="1091" name="Text Box 6">
          <a:extLst>
            <a:ext uri="{FF2B5EF4-FFF2-40B4-BE49-F238E27FC236}">
              <a16:creationId xmlns="" xmlns:a16="http://schemas.microsoft.com/office/drawing/2014/main" id="{00000000-0008-0000-0500-000043040000}"/>
            </a:ext>
          </a:extLst>
        </xdr:cNvPr>
        <xdr:cNvSpPr txBox="1">
          <a:spLocks noChangeArrowheads="1"/>
        </xdr:cNvSpPr>
      </xdr:nvSpPr>
      <xdr:spPr bwMode="auto">
        <a:xfrm>
          <a:off x="1285875" y="217693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92" name="Text Box 6">
          <a:extLst>
            <a:ext uri="{FF2B5EF4-FFF2-40B4-BE49-F238E27FC236}">
              <a16:creationId xmlns="" xmlns:a16="http://schemas.microsoft.com/office/drawing/2014/main" id="{00000000-0008-0000-0500-00004404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93" name="Text Box 6">
          <a:extLst>
            <a:ext uri="{FF2B5EF4-FFF2-40B4-BE49-F238E27FC236}">
              <a16:creationId xmlns="" xmlns:a16="http://schemas.microsoft.com/office/drawing/2014/main" id="{00000000-0008-0000-0500-00004504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094" name="Text Box 6">
          <a:extLst>
            <a:ext uri="{FF2B5EF4-FFF2-40B4-BE49-F238E27FC236}">
              <a16:creationId xmlns="" xmlns:a16="http://schemas.microsoft.com/office/drawing/2014/main" id="{00000000-0008-0000-0500-00004604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257175</xdr:colOff>
      <xdr:row>347</xdr:row>
      <xdr:rowOff>0</xdr:rowOff>
    </xdr:from>
    <xdr:to>
      <xdr:col>6</xdr:col>
      <xdr:colOff>333375</xdr:colOff>
      <xdr:row>364</xdr:row>
      <xdr:rowOff>34290</xdr:rowOff>
    </xdr:to>
    <xdr:sp macro="" textlink="">
      <xdr:nvSpPr>
        <xdr:cNvPr id="1095" name="Text Box 6">
          <a:extLst>
            <a:ext uri="{FF2B5EF4-FFF2-40B4-BE49-F238E27FC236}">
              <a16:creationId xmlns="" xmlns:a16="http://schemas.microsoft.com/office/drawing/2014/main" id="{00000000-0008-0000-0500-000047040000}"/>
            </a:ext>
          </a:extLst>
        </xdr:cNvPr>
        <xdr:cNvSpPr txBox="1">
          <a:spLocks noChangeArrowheads="1"/>
        </xdr:cNvSpPr>
      </xdr:nvSpPr>
      <xdr:spPr bwMode="auto">
        <a:xfrm>
          <a:off x="59721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096" name="Text Box 6">
          <a:extLst>
            <a:ext uri="{FF2B5EF4-FFF2-40B4-BE49-F238E27FC236}">
              <a16:creationId xmlns="" xmlns:a16="http://schemas.microsoft.com/office/drawing/2014/main" id="{00000000-0008-0000-0500-00004804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097" name="Text Box 6">
          <a:extLst>
            <a:ext uri="{FF2B5EF4-FFF2-40B4-BE49-F238E27FC236}">
              <a16:creationId xmlns="" xmlns:a16="http://schemas.microsoft.com/office/drawing/2014/main" id="{00000000-0008-0000-0500-00004904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098" name="Text Box 6">
          <a:extLst>
            <a:ext uri="{FF2B5EF4-FFF2-40B4-BE49-F238E27FC236}">
              <a16:creationId xmlns="" xmlns:a16="http://schemas.microsoft.com/office/drawing/2014/main" id="{00000000-0008-0000-0500-00004A04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099" name="Text Box 6">
          <a:extLst>
            <a:ext uri="{FF2B5EF4-FFF2-40B4-BE49-F238E27FC236}">
              <a16:creationId xmlns="" xmlns:a16="http://schemas.microsoft.com/office/drawing/2014/main" id="{00000000-0008-0000-0500-00004B04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00" name="Text Box 6">
          <a:extLst>
            <a:ext uri="{FF2B5EF4-FFF2-40B4-BE49-F238E27FC236}">
              <a16:creationId xmlns="" xmlns:a16="http://schemas.microsoft.com/office/drawing/2014/main" id="{00000000-0008-0000-0500-00004C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01" name="Text Box 6">
          <a:extLst>
            <a:ext uri="{FF2B5EF4-FFF2-40B4-BE49-F238E27FC236}">
              <a16:creationId xmlns="" xmlns:a16="http://schemas.microsoft.com/office/drawing/2014/main" id="{00000000-0008-0000-0500-00004D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02" name="Text Box 6">
          <a:extLst>
            <a:ext uri="{FF2B5EF4-FFF2-40B4-BE49-F238E27FC236}">
              <a16:creationId xmlns="" xmlns:a16="http://schemas.microsoft.com/office/drawing/2014/main" id="{00000000-0008-0000-0500-00004E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03" name="Text Box 6">
          <a:extLst>
            <a:ext uri="{FF2B5EF4-FFF2-40B4-BE49-F238E27FC236}">
              <a16:creationId xmlns="" xmlns:a16="http://schemas.microsoft.com/office/drawing/2014/main" id="{00000000-0008-0000-0500-00004F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04" name="Text Box 6">
          <a:extLst>
            <a:ext uri="{FF2B5EF4-FFF2-40B4-BE49-F238E27FC236}">
              <a16:creationId xmlns="" xmlns:a16="http://schemas.microsoft.com/office/drawing/2014/main" id="{00000000-0008-0000-0500-000050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05" name="Text Box 6">
          <a:extLst>
            <a:ext uri="{FF2B5EF4-FFF2-40B4-BE49-F238E27FC236}">
              <a16:creationId xmlns="" xmlns:a16="http://schemas.microsoft.com/office/drawing/2014/main" id="{00000000-0008-0000-0500-000051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06" name="Text Box 6">
          <a:extLst>
            <a:ext uri="{FF2B5EF4-FFF2-40B4-BE49-F238E27FC236}">
              <a16:creationId xmlns="" xmlns:a16="http://schemas.microsoft.com/office/drawing/2014/main" id="{00000000-0008-0000-0500-000052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07" name="Text Box 6">
          <a:extLst>
            <a:ext uri="{FF2B5EF4-FFF2-40B4-BE49-F238E27FC236}">
              <a16:creationId xmlns="" xmlns:a16="http://schemas.microsoft.com/office/drawing/2014/main" id="{00000000-0008-0000-0500-000053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08" name="Text Box 6">
          <a:extLst>
            <a:ext uri="{FF2B5EF4-FFF2-40B4-BE49-F238E27FC236}">
              <a16:creationId xmlns="" xmlns:a16="http://schemas.microsoft.com/office/drawing/2014/main" id="{00000000-0008-0000-0500-00005404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09" name="Text Box 6">
          <a:extLst>
            <a:ext uri="{FF2B5EF4-FFF2-40B4-BE49-F238E27FC236}">
              <a16:creationId xmlns="" xmlns:a16="http://schemas.microsoft.com/office/drawing/2014/main" id="{00000000-0008-0000-0500-00005504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10" name="Text Box 6">
          <a:extLst>
            <a:ext uri="{FF2B5EF4-FFF2-40B4-BE49-F238E27FC236}">
              <a16:creationId xmlns="" xmlns:a16="http://schemas.microsoft.com/office/drawing/2014/main" id="{00000000-0008-0000-0500-00005604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11" name="Text Box 6">
          <a:extLst>
            <a:ext uri="{FF2B5EF4-FFF2-40B4-BE49-F238E27FC236}">
              <a16:creationId xmlns="" xmlns:a16="http://schemas.microsoft.com/office/drawing/2014/main" id="{00000000-0008-0000-0500-000057040000}"/>
            </a:ext>
          </a:extLst>
        </xdr:cNvPr>
        <xdr:cNvSpPr txBox="1">
          <a:spLocks noChangeArrowheads="1"/>
        </xdr:cNvSpPr>
      </xdr:nvSpPr>
      <xdr:spPr bwMode="auto">
        <a:xfrm>
          <a:off x="1285875" y="2134838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112" name="Text Box 6">
          <a:extLst>
            <a:ext uri="{FF2B5EF4-FFF2-40B4-BE49-F238E27FC236}">
              <a16:creationId xmlns="" xmlns:a16="http://schemas.microsoft.com/office/drawing/2014/main" id="{00000000-0008-0000-0500-00005804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113" name="Text Box 6">
          <a:extLst>
            <a:ext uri="{FF2B5EF4-FFF2-40B4-BE49-F238E27FC236}">
              <a16:creationId xmlns="" xmlns:a16="http://schemas.microsoft.com/office/drawing/2014/main" id="{00000000-0008-0000-0500-00005904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114" name="Text Box 6">
          <a:extLst>
            <a:ext uri="{FF2B5EF4-FFF2-40B4-BE49-F238E27FC236}">
              <a16:creationId xmlns="" xmlns:a16="http://schemas.microsoft.com/office/drawing/2014/main" id="{00000000-0008-0000-0500-00005A04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349</xdr:row>
      <xdr:rowOff>480060</xdr:rowOff>
    </xdr:to>
    <xdr:sp macro="" textlink="">
      <xdr:nvSpPr>
        <xdr:cNvPr id="1115" name="Text Box 6">
          <a:extLst>
            <a:ext uri="{FF2B5EF4-FFF2-40B4-BE49-F238E27FC236}">
              <a16:creationId xmlns="" xmlns:a16="http://schemas.microsoft.com/office/drawing/2014/main" id="{00000000-0008-0000-0500-00005B040000}"/>
            </a:ext>
          </a:extLst>
        </xdr:cNvPr>
        <xdr:cNvSpPr txBox="1">
          <a:spLocks noChangeArrowheads="1"/>
        </xdr:cNvSpPr>
      </xdr:nvSpPr>
      <xdr:spPr bwMode="auto">
        <a:xfrm>
          <a:off x="1285875" y="214293450"/>
          <a:ext cx="762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16" name="Text Box 6">
          <a:extLst>
            <a:ext uri="{FF2B5EF4-FFF2-40B4-BE49-F238E27FC236}">
              <a16:creationId xmlns="" xmlns:a16="http://schemas.microsoft.com/office/drawing/2014/main" id="{00000000-0008-0000-0500-00005C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17" name="Text Box 6">
          <a:extLst>
            <a:ext uri="{FF2B5EF4-FFF2-40B4-BE49-F238E27FC236}">
              <a16:creationId xmlns="" xmlns:a16="http://schemas.microsoft.com/office/drawing/2014/main" id="{00000000-0008-0000-0500-00005D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18" name="Text Box 6">
          <a:extLst>
            <a:ext uri="{FF2B5EF4-FFF2-40B4-BE49-F238E27FC236}">
              <a16:creationId xmlns="" xmlns:a16="http://schemas.microsoft.com/office/drawing/2014/main" id="{00000000-0008-0000-0500-00005E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19" name="Text Box 6">
          <a:extLst>
            <a:ext uri="{FF2B5EF4-FFF2-40B4-BE49-F238E27FC236}">
              <a16:creationId xmlns="" xmlns:a16="http://schemas.microsoft.com/office/drawing/2014/main" id="{00000000-0008-0000-0500-00005F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20" name="Text Box 6">
          <a:extLst>
            <a:ext uri="{FF2B5EF4-FFF2-40B4-BE49-F238E27FC236}">
              <a16:creationId xmlns="" xmlns:a16="http://schemas.microsoft.com/office/drawing/2014/main" id="{00000000-0008-0000-0500-000060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21" name="Text Box 6">
          <a:extLst>
            <a:ext uri="{FF2B5EF4-FFF2-40B4-BE49-F238E27FC236}">
              <a16:creationId xmlns="" xmlns:a16="http://schemas.microsoft.com/office/drawing/2014/main" id="{00000000-0008-0000-0500-000061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22" name="Text Box 6">
          <a:extLst>
            <a:ext uri="{FF2B5EF4-FFF2-40B4-BE49-F238E27FC236}">
              <a16:creationId xmlns="" xmlns:a16="http://schemas.microsoft.com/office/drawing/2014/main" id="{00000000-0008-0000-0500-000062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364</xdr:row>
      <xdr:rowOff>34290</xdr:rowOff>
    </xdr:to>
    <xdr:sp macro="" textlink="">
      <xdr:nvSpPr>
        <xdr:cNvPr id="1123" name="Text Box 6">
          <a:extLst>
            <a:ext uri="{FF2B5EF4-FFF2-40B4-BE49-F238E27FC236}">
              <a16:creationId xmlns="" xmlns:a16="http://schemas.microsoft.com/office/drawing/2014/main" id="{00000000-0008-0000-0500-000063040000}"/>
            </a:ext>
          </a:extLst>
        </xdr:cNvPr>
        <xdr:cNvSpPr txBox="1">
          <a:spLocks noChangeArrowheads="1"/>
        </xdr:cNvSpPr>
      </xdr:nvSpPr>
      <xdr:spPr bwMode="auto">
        <a:xfrm>
          <a:off x="1285875" y="217693875"/>
          <a:ext cx="762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24" name="Text Box 6">
          <a:extLst>
            <a:ext uri="{FF2B5EF4-FFF2-40B4-BE49-F238E27FC236}">
              <a16:creationId xmlns="" xmlns:a16="http://schemas.microsoft.com/office/drawing/2014/main" id="{00000000-0008-0000-0500-000064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25" name="Text Box 6">
          <a:extLst>
            <a:ext uri="{FF2B5EF4-FFF2-40B4-BE49-F238E27FC236}">
              <a16:creationId xmlns="" xmlns:a16="http://schemas.microsoft.com/office/drawing/2014/main" id="{00000000-0008-0000-0500-000065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26" name="Text Box 6">
          <a:extLst>
            <a:ext uri="{FF2B5EF4-FFF2-40B4-BE49-F238E27FC236}">
              <a16:creationId xmlns="" xmlns:a16="http://schemas.microsoft.com/office/drawing/2014/main" id="{00000000-0008-0000-0500-000066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27" name="Text Box 6">
          <a:extLst>
            <a:ext uri="{FF2B5EF4-FFF2-40B4-BE49-F238E27FC236}">
              <a16:creationId xmlns="" xmlns:a16="http://schemas.microsoft.com/office/drawing/2014/main" id="{00000000-0008-0000-0500-000067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28" name="Text Box 6">
          <a:extLst>
            <a:ext uri="{FF2B5EF4-FFF2-40B4-BE49-F238E27FC236}">
              <a16:creationId xmlns="" xmlns:a16="http://schemas.microsoft.com/office/drawing/2014/main" id="{00000000-0008-0000-0500-000068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29" name="Text Box 6">
          <a:extLst>
            <a:ext uri="{FF2B5EF4-FFF2-40B4-BE49-F238E27FC236}">
              <a16:creationId xmlns="" xmlns:a16="http://schemas.microsoft.com/office/drawing/2014/main" id="{00000000-0008-0000-0500-000069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0" name="Text Box 6">
          <a:extLst>
            <a:ext uri="{FF2B5EF4-FFF2-40B4-BE49-F238E27FC236}">
              <a16:creationId xmlns="" xmlns:a16="http://schemas.microsoft.com/office/drawing/2014/main" id="{00000000-0008-0000-0500-00006A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1" name="Text Box 6">
          <a:extLst>
            <a:ext uri="{FF2B5EF4-FFF2-40B4-BE49-F238E27FC236}">
              <a16:creationId xmlns="" xmlns:a16="http://schemas.microsoft.com/office/drawing/2014/main" id="{00000000-0008-0000-0500-00006B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2" name="Text Box 6">
          <a:extLst>
            <a:ext uri="{FF2B5EF4-FFF2-40B4-BE49-F238E27FC236}">
              <a16:creationId xmlns="" xmlns:a16="http://schemas.microsoft.com/office/drawing/2014/main" id="{00000000-0008-0000-0500-00006C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3" name="Text Box 6">
          <a:extLst>
            <a:ext uri="{FF2B5EF4-FFF2-40B4-BE49-F238E27FC236}">
              <a16:creationId xmlns="" xmlns:a16="http://schemas.microsoft.com/office/drawing/2014/main" id="{00000000-0008-0000-0500-00006D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4" name="Text Box 6">
          <a:extLst>
            <a:ext uri="{FF2B5EF4-FFF2-40B4-BE49-F238E27FC236}">
              <a16:creationId xmlns="" xmlns:a16="http://schemas.microsoft.com/office/drawing/2014/main" id="{00000000-0008-0000-0500-00006E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5" name="Text Box 6">
          <a:extLst>
            <a:ext uri="{FF2B5EF4-FFF2-40B4-BE49-F238E27FC236}">
              <a16:creationId xmlns="" xmlns:a16="http://schemas.microsoft.com/office/drawing/2014/main" id="{00000000-0008-0000-0500-00006F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6" name="Text Box 6">
          <a:extLst>
            <a:ext uri="{FF2B5EF4-FFF2-40B4-BE49-F238E27FC236}">
              <a16:creationId xmlns="" xmlns:a16="http://schemas.microsoft.com/office/drawing/2014/main" id="{00000000-0008-0000-0500-000070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7" name="Text Box 6">
          <a:extLst>
            <a:ext uri="{FF2B5EF4-FFF2-40B4-BE49-F238E27FC236}">
              <a16:creationId xmlns="" xmlns:a16="http://schemas.microsoft.com/office/drawing/2014/main" id="{00000000-0008-0000-0500-000071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8" name="Text Box 6">
          <a:extLst>
            <a:ext uri="{FF2B5EF4-FFF2-40B4-BE49-F238E27FC236}">
              <a16:creationId xmlns="" xmlns:a16="http://schemas.microsoft.com/office/drawing/2014/main" id="{00000000-0008-0000-0500-000072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39" name="Text Box 6">
          <a:extLst>
            <a:ext uri="{FF2B5EF4-FFF2-40B4-BE49-F238E27FC236}">
              <a16:creationId xmlns="" xmlns:a16="http://schemas.microsoft.com/office/drawing/2014/main" id="{00000000-0008-0000-0500-000073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0" name="Text Box 6">
          <a:extLst>
            <a:ext uri="{FF2B5EF4-FFF2-40B4-BE49-F238E27FC236}">
              <a16:creationId xmlns="" xmlns:a16="http://schemas.microsoft.com/office/drawing/2014/main" id="{00000000-0008-0000-0500-000074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1" name="Text Box 6">
          <a:extLst>
            <a:ext uri="{FF2B5EF4-FFF2-40B4-BE49-F238E27FC236}">
              <a16:creationId xmlns="" xmlns:a16="http://schemas.microsoft.com/office/drawing/2014/main" id="{00000000-0008-0000-0500-000075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2" name="Text Box 6">
          <a:extLst>
            <a:ext uri="{FF2B5EF4-FFF2-40B4-BE49-F238E27FC236}">
              <a16:creationId xmlns="" xmlns:a16="http://schemas.microsoft.com/office/drawing/2014/main" id="{00000000-0008-0000-0500-000076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3" name="Text Box 6">
          <a:extLst>
            <a:ext uri="{FF2B5EF4-FFF2-40B4-BE49-F238E27FC236}">
              <a16:creationId xmlns="" xmlns:a16="http://schemas.microsoft.com/office/drawing/2014/main" id="{00000000-0008-0000-0500-000077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4" name="Text Box 6">
          <a:extLst>
            <a:ext uri="{FF2B5EF4-FFF2-40B4-BE49-F238E27FC236}">
              <a16:creationId xmlns="" xmlns:a16="http://schemas.microsoft.com/office/drawing/2014/main" id="{00000000-0008-0000-0500-000078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5" name="Text Box 6">
          <a:extLst>
            <a:ext uri="{FF2B5EF4-FFF2-40B4-BE49-F238E27FC236}">
              <a16:creationId xmlns="" xmlns:a16="http://schemas.microsoft.com/office/drawing/2014/main" id="{00000000-0008-0000-0500-000079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6" name="Text Box 6">
          <a:extLst>
            <a:ext uri="{FF2B5EF4-FFF2-40B4-BE49-F238E27FC236}">
              <a16:creationId xmlns="" xmlns:a16="http://schemas.microsoft.com/office/drawing/2014/main" id="{00000000-0008-0000-0500-00007A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7" name="Text Box 6">
          <a:extLst>
            <a:ext uri="{FF2B5EF4-FFF2-40B4-BE49-F238E27FC236}">
              <a16:creationId xmlns="" xmlns:a16="http://schemas.microsoft.com/office/drawing/2014/main" id="{00000000-0008-0000-0500-00007B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8" name="Text Box 6">
          <a:extLst>
            <a:ext uri="{FF2B5EF4-FFF2-40B4-BE49-F238E27FC236}">
              <a16:creationId xmlns="" xmlns:a16="http://schemas.microsoft.com/office/drawing/2014/main" id="{00000000-0008-0000-0500-00007C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49" name="Text Box 6">
          <a:extLst>
            <a:ext uri="{FF2B5EF4-FFF2-40B4-BE49-F238E27FC236}">
              <a16:creationId xmlns="" xmlns:a16="http://schemas.microsoft.com/office/drawing/2014/main" id="{00000000-0008-0000-0500-00007D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50" name="Text Box 6">
          <a:extLst>
            <a:ext uri="{FF2B5EF4-FFF2-40B4-BE49-F238E27FC236}">
              <a16:creationId xmlns="" xmlns:a16="http://schemas.microsoft.com/office/drawing/2014/main" id="{00000000-0008-0000-0500-00007E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347</xdr:row>
      <xdr:rowOff>161925</xdr:rowOff>
    </xdr:to>
    <xdr:sp macro="" textlink="">
      <xdr:nvSpPr>
        <xdr:cNvPr id="1151" name="Text Box 6">
          <a:extLst>
            <a:ext uri="{FF2B5EF4-FFF2-40B4-BE49-F238E27FC236}">
              <a16:creationId xmlns="" xmlns:a16="http://schemas.microsoft.com/office/drawing/2014/main" id="{00000000-0008-0000-0500-00007F040000}"/>
            </a:ext>
          </a:extLst>
        </xdr:cNvPr>
        <xdr:cNvSpPr txBox="1">
          <a:spLocks noChangeArrowheads="1"/>
        </xdr:cNvSpPr>
      </xdr:nvSpPr>
      <xdr:spPr bwMode="auto">
        <a:xfrm>
          <a:off x="1285875" y="2176938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353</xdr:row>
      <xdr:rowOff>66675</xdr:rowOff>
    </xdr:to>
    <xdr:sp macro="" textlink="">
      <xdr:nvSpPr>
        <xdr:cNvPr id="1152" name="Text Box 6">
          <a:extLst>
            <a:ext uri="{FF2B5EF4-FFF2-40B4-BE49-F238E27FC236}">
              <a16:creationId xmlns="" xmlns:a16="http://schemas.microsoft.com/office/drawing/2014/main" id="{00000000-0008-0000-0500-000080040000}"/>
            </a:ext>
          </a:extLst>
        </xdr:cNvPr>
        <xdr:cNvSpPr txBox="1">
          <a:spLocks noChangeArrowheads="1"/>
        </xdr:cNvSpPr>
      </xdr:nvSpPr>
      <xdr:spPr bwMode="auto">
        <a:xfrm>
          <a:off x="1285875" y="217693875"/>
          <a:ext cx="7620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353</xdr:row>
      <xdr:rowOff>66675</xdr:rowOff>
    </xdr:to>
    <xdr:sp macro="" textlink="">
      <xdr:nvSpPr>
        <xdr:cNvPr id="1153" name="Text Box 6">
          <a:extLst>
            <a:ext uri="{FF2B5EF4-FFF2-40B4-BE49-F238E27FC236}">
              <a16:creationId xmlns="" xmlns:a16="http://schemas.microsoft.com/office/drawing/2014/main" id="{00000000-0008-0000-0500-000081040000}"/>
            </a:ext>
          </a:extLst>
        </xdr:cNvPr>
        <xdr:cNvSpPr txBox="1">
          <a:spLocks noChangeArrowheads="1"/>
        </xdr:cNvSpPr>
      </xdr:nvSpPr>
      <xdr:spPr bwMode="auto">
        <a:xfrm>
          <a:off x="1285875" y="217693875"/>
          <a:ext cx="7620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353</xdr:row>
      <xdr:rowOff>66675</xdr:rowOff>
    </xdr:to>
    <xdr:sp macro="" textlink="">
      <xdr:nvSpPr>
        <xdr:cNvPr id="1154" name="Text Box 6">
          <a:extLst>
            <a:ext uri="{FF2B5EF4-FFF2-40B4-BE49-F238E27FC236}">
              <a16:creationId xmlns="" xmlns:a16="http://schemas.microsoft.com/office/drawing/2014/main" id="{00000000-0008-0000-0500-000082040000}"/>
            </a:ext>
          </a:extLst>
        </xdr:cNvPr>
        <xdr:cNvSpPr txBox="1">
          <a:spLocks noChangeArrowheads="1"/>
        </xdr:cNvSpPr>
      </xdr:nvSpPr>
      <xdr:spPr bwMode="auto">
        <a:xfrm>
          <a:off x="1285875" y="217693875"/>
          <a:ext cx="7620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347</xdr:row>
      <xdr:rowOff>0</xdr:rowOff>
    </xdr:from>
    <xdr:to>
      <xdr:col>2</xdr:col>
      <xdr:colOff>914400</xdr:colOff>
      <xdr:row>353</xdr:row>
      <xdr:rowOff>66675</xdr:rowOff>
    </xdr:to>
    <xdr:sp macro="" textlink="">
      <xdr:nvSpPr>
        <xdr:cNvPr id="1155" name="Text Box 6">
          <a:extLst>
            <a:ext uri="{FF2B5EF4-FFF2-40B4-BE49-F238E27FC236}">
              <a16:creationId xmlns="" xmlns:a16="http://schemas.microsoft.com/office/drawing/2014/main" id="{00000000-0008-0000-0500-000083040000}"/>
            </a:ext>
          </a:extLst>
        </xdr:cNvPr>
        <xdr:cNvSpPr txBox="1">
          <a:spLocks noChangeArrowheads="1"/>
        </xdr:cNvSpPr>
      </xdr:nvSpPr>
      <xdr:spPr bwMode="auto">
        <a:xfrm>
          <a:off x="1285875" y="217693875"/>
          <a:ext cx="7620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838200</xdr:colOff>
      <xdr:row>347</xdr:row>
      <xdr:rowOff>0</xdr:rowOff>
    </xdr:from>
    <xdr:ext cx="76200" cy="171450"/>
    <xdr:sp macro="" textlink="">
      <xdr:nvSpPr>
        <xdr:cNvPr id="1156" name="Text Box 6">
          <a:extLst>
            <a:ext uri="{FF2B5EF4-FFF2-40B4-BE49-F238E27FC236}">
              <a16:creationId xmlns="" xmlns:a16="http://schemas.microsoft.com/office/drawing/2014/main" id="{00000000-0008-0000-0500-000084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57" name="Text Box 6">
          <a:extLst>
            <a:ext uri="{FF2B5EF4-FFF2-40B4-BE49-F238E27FC236}">
              <a16:creationId xmlns="" xmlns:a16="http://schemas.microsoft.com/office/drawing/2014/main" id="{00000000-0008-0000-0500-000085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58" name="Text Box 6">
          <a:extLst>
            <a:ext uri="{FF2B5EF4-FFF2-40B4-BE49-F238E27FC236}">
              <a16:creationId xmlns="" xmlns:a16="http://schemas.microsoft.com/office/drawing/2014/main" id="{00000000-0008-0000-0500-000086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59" name="Text Box 6">
          <a:extLst>
            <a:ext uri="{FF2B5EF4-FFF2-40B4-BE49-F238E27FC236}">
              <a16:creationId xmlns="" xmlns:a16="http://schemas.microsoft.com/office/drawing/2014/main" id="{00000000-0008-0000-0500-000087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60" name="Text Box 6">
          <a:extLst>
            <a:ext uri="{FF2B5EF4-FFF2-40B4-BE49-F238E27FC236}">
              <a16:creationId xmlns="" xmlns:a16="http://schemas.microsoft.com/office/drawing/2014/main" id="{00000000-0008-0000-0500-000088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61" name="Text Box 6">
          <a:extLst>
            <a:ext uri="{FF2B5EF4-FFF2-40B4-BE49-F238E27FC236}">
              <a16:creationId xmlns="" xmlns:a16="http://schemas.microsoft.com/office/drawing/2014/main" id="{00000000-0008-0000-0500-000089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62" name="Text Box 6">
          <a:extLst>
            <a:ext uri="{FF2B5EF4-FFF2-40B4-BE49-F238E27FC236}">
              <a16:creationId xmlns="" xmlns:a16="http://schemas.microsoft.com/office/drawing/2014/main" id="{00000000-0008-0000-0500-00008A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63" name="Text Box 6">
          <a:extLst>
            <a:ext uri="{FF2B5EF4-FFF2-40B4-BE49-F238E27FC236}">
              <a16:creationId xmlns="" xmlns:a16="http://schemas.microsoft.com/office/drawing/2014/main" id="{00000000-0008-0000-0500-00008B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64" name="Text Box 6">
          <a:extLst>
            <a:ext uri="{FF2B5EF4-FFF2-40B4-BE49-F238E27FC236}">
              <a16:creationId xmlns="" xmlns:a16="http://schemas.microsoft.com/office/drawing/2014/main" id="{00000000-0008-0000-0500-00008C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65" name="Text Box 6">
          <a:extLst>
            <a:ext uri="{FF2B5EF4-FFF2-40B4-BE49-F238E27FC236}">
              <a16:creationId xmlns="" xmlns:a16="http://schemas.microsoft.com/office/drawing/2014/main" id="{00000000-0008-0000-0500-00008D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66" name="Text Box 6">
          <a:extLst>
            <a:ext uri="{FF2B5EF4-FFF2-40B4-BE49-F238E27FC236}">
              <a16:creationId xmlns="" xmlns:a16="http://schemas.microsoft.com/office/drawing/2014/main" id="{00000000-0008-0000-0500-00008E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167" name="Text Box 6">
          <a:extLst>
            <a:ext uri="{FF2B5EF4-FFF2-40B4-BE49-F238E27FC236}">
              <a16:creationId xmlns="" xmlns:a16="http://schemas.microsoft.com/office/drawing/2014/main" id="{00000000-0008-0000-0500-00008F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68" name="Text Box 6">
          <a:extLst>
            <a:ext uri="{FF2B5EF4-FFF2-40B4-BE49-F238E27FC236}">
              <a16:creationId xmlns="" xmlns:a16="http://schemas.microsoft.com/office/drawing/2014/main" id="{00000000-0008-0000-0500-000090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69" name="Text Box 6">
          <a:extLst>
            <a:ext uri="{FF2B5EF4-FFF2-40B4-BE49-F238E27FC236}">
              <a16:creationId xmlns="" xmlns:a16="http://schemas.microsoft.com/office/drawing/2014/main" id="{00000000-0008-0000-0500-000091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0" name="Text Box 6">
          <a:extLst>
            <a:ext uri="{FF2B5EF4-FFF2-40B4-BE49-F238E27FC236}">
              <a16:creationId xmlns="" xmlns:a16="http://schemas.microsoft.com/office/drawing/2014/main" id="{00000000-0008-0000-0500-000092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1" name="Text Box 6">
          <a:extLst>
            <a:ext uri="{FF2B5EF4-FFF2-40B4-BE49-F238E27FC236}">
              <a16:creationId xmlns="" xmlns:a16="http://schemas.microsoft.com/office/drawing/2014/main" id="{00000000-0008-0000-0500-000093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2" name="Text Box 6">
          <a:extLst>
            <a:ext uri="{FF2B5EF4-FFF2-40B4-BE49-F238E27FC236}">
              <a16:creationId xmlns="" xmlns:a16="http://schemas.microsoft.com/office/drawing/2014/main" id="{00000000-0008-0000-0500-000094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3" name="Text Box 6">
          <a:extLst>
            <a:ext uri="{FF2B5EF4-FFF2-40B4-BE49-F238E27FC236}">
              <a16:creationId xmlns="" xmlns:a16="http://schemas.microsoft.com/office/drawing/2014/main" id="{00000000-0008-0000-0500-000095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4" name="Text Box 6">
          <a:extLst>
            <a:ext uri="{FF2B5EF4-FFF2-40B4-BE49-F238E27FC236}">
              <a16:creationId xmlns="" xmlns:a16="http://schemas.microsoft.com/office/drawing/2014/main" id="{00000000-0008-0000-0500-000096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5" name="Text Box 6">
          <a:extLst>
            <a:ext uri="{FF2B5EF4-FFF2-40B4-BE49-F238E27FC236}">
              <a16:creationId xmlns="" xmlns:a16="http://schemas.microsoft.com/office/drawing/2014/main" id="{00000000-0008-0000-0500-000097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6" name="Text Box 6">
          <a:extLst>
            <a:ext uri="{FF2B5EF4-FFF2-40B4-BE49-F238E27FC236}">
              <a16:creationId xmlns="" xmlns:a16="http://schemas.microsoft.com/office/drawing/2014/main" id="{00000000-0008-0000-0500-000098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7" name="Text Box 6">
          <a:extLst>
            <a:ext uri="{FF2B5EF4-FFF2-40B4-BE49-F238E27FC236}">
              <a16:creationId xmlns="" xmlns:a16="http://schemas.microsoft.com/office/drawing/2014/main" id="{00000000-0008-0000-0500-000099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8" name="Text Box 6">
          <a:extLst>
            <a:ext uri="{FF2B5EF4-FFF2-40B4-BE49-F238E27FC236}">
              <a16:creationId xmlns="" xmlns:a16="http://schemas.microsoft.com/office/drawing/2014/main" id="{00000000-0008-0000-0500-00009A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79" name="Text Box 6">
          <a:extLst>
            <a:ext uri="{FF2B5EF4-FFF2-40B4-BE49-F238E27FC236}">
              <a16:creationId xmlns="" xmlns:a16="http://schemas.microsoft.com/office/drawing/2014/main" id="{00000000-0008-0000-0500-00009B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0" name="Text Box 6">
          <a:extLst>
            <a:ext uri="{FF2B5EF4-FFF2-40B4-BE49-F238E27FC236}">
              <a16:creationId xmlns="" xmlns:a16="http://schemas.microsoft.com/office/drawing/2014/main" id="{00000000-0008-0000-0500-00009C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1" name="Text Box 6">
          <a:extLst>
            <a:ext uri="{FF2B5EF4-FFF2-40B4-BE49-F238E27FC236}">
              <a16:creationId xmlns="" xmlns:a16="http://schemas.microsoft.com/office/drawing/2014/main" id="{00000000-0008-0000-0500-00009D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2" name="Text Box 6">
          <a:extLst>
            <a:ext uri="{FF2B5EF4-FFF2-40B4-BE49-F238E27FC236}">
              <a16:creationId xmlns="" xmlns:a16="http://schemas.microsoft.com/office/drawing/2014/main" id="{00000000-0008-0000-0500-00009E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3" name="Text Box 6">
          <a:extLst>
            <a:ext uri="{FF2B5EF4-FFF2-40B4-BE49-F238E27FC236}">
              <a16:creationId xmlns="" xmlns:a16="http://schemas.microsoft.com/office/drawing/2014/main" id="{00000000-0008-0000-0500-00009F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4" name="Text Box 6">
          <a:extLst>
            <a:ext uri="{FF2B5EF4-FFF2-40B4-BE49-F238E27FC236}">
              <a16:creationId xmlns="" xmlns:a16="http://schemas.microsoft.com/office/drawing/2014/main" id="{00000000-0008-0000-0500-0000A0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5" name="Text Box 6">
          <a:extLst>
            <a:ext uri="{FF2B5EF4-FFF2-40B4-BE49-F238E27FC236}">
              <a16:creationId xmlns="" xmlns:a16="http://schemas.microsoft.com/office/drawing/2014/main" id="{00000000-0008-0000-0500-0000A1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6" name="Text Box 6">
          <a:extLst>
            <a:ext uri="{FF2B5EF4-FFF2-40B4-BE49-F238E27FC236}">
              <a16:creationId xmlns="" xmlns:a16="http://schemas.microsoft.com/office/drawing/2014/main" id="{00000000-0008-0000-0500-0000A2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7" name="Text Box 6">
          <a:extLst>
            <a:ext uri="{FF2B5EF4-FFF2-40B4-BE49-F238E27FC236}">
              <a16:creationId xmlns="" xmlns:a16="http://schemas.microsoft.com/office/drawing/2014/main" id="{00000000-0008-0000-0500-0000A3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8" name="Text Box 6">
          <a:extLst>
            <a:ext uri="{FF2B5EF4-FFF2-40B4-BE49-F238E27FC236}">
              <a16:creationId xmlns="" xmlns:a16="http://schemas.microsoft.com/office/drawing/2014/main" id="{00000000-0008-0000-0500-0000A4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89" name="Text Box 6">
          <a:extLst>
            <a:ext uri="{FF2B5EF4-FFF2-40B4-BE49-F238E27FC236}">
              <a16:creationId xmlns="" xmlns:a16="http://schemas.microsoft.com/office/drawing/2014/main" id="{00000000-0008-0000-0500-0000A5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0" name="Text Box 6">
          <a:extLst>
            <a:ext uri="{FF2B5EF4-FFF2-40B4-BE49-F238E27FC236}">
              <a16:creationId xmlns="" xmlns:a16="http://schemas.microsoft.com/office/drawing/2014/main" id="{00000000-0008-0000-0500-0000A6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1" name="Text Box 6">
          <a:extLst>
            <a:ext uri="{FF2B5EF4-FFF2-40B4-BE49-F238E27FC236}">
              <a16:creationId xmlns="" xmlns:a16="http://schemas.microsoft.com/office/drawing/2014/main" id="{00000000-0008-0000-0500-0000A7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2" name="Text Box 6">
          <a:extLst>
            <a:ext uri="{FF2B5EF4-FFF2-40B4-BE49-F238E27FC236}">
              <a16:creationId xmlns="" xmlns:a16="http://schemas.microsoft.com/office/drawing/2014/main" id="{00000000-0008-0000-0500-0000A8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3" name="Text Box 6">
          <a:extLst>
            <a:ext uri="{FF2B5EF4-FFF2-40B4-BE49-F238E27FC236}">
              <a16:creationId xmlns="" xmlns:a16="http://schemas.microsoft.com/office/drawing/2014/main" id="{00000000-0008-0000-0500-0000A9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4" name="Text Box 6">
          <a:extLst>
            <a:ext uri="{FF2B5EF4-FFF2-40B4-BE49-F238E27FC236}">
              <a16:creationId xmlns="" xmlns:a16="http://schemas.microsoft.com/office/drawing/2014/main" id="{00000000-0008-0000-0500-0000AA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5" name="Text Box 6">
          <a:extLst>
            <a:ext uri="{FF2B5EF4-FFF2-40B4-BE49-F238E27FC236}">
              <a16:creationId xmlns="" xmlns:a16="http://schemas.microsoft.com/office/drawing/2014/main" id="{00000000-0008-0000-0500-0000AB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6" name="Text Box 6">
          <a:extLst>
            <a:ext uri="{FF2B5EF4-FFF2-40B4-BE49-F238E27FC236}">
              <a16:creationId xmlns="" xmlns:a16="http://schemas.microsoft.com/office/drawing/2014/main" id="{00000000-0008-0000-0500-0000AC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7" name="Text Box 6">
          <a:extLst>
            <a:ext uri="{FF2B5EF4-FFF2-40B4-BE49-F238E27FC236}">
              <a16:creationId xmlns="" xmlns:a16="http://schemas.microsoft.com/office/drawing/2014/main" id="{00000000-0008-0000-0500-0000AD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8" name="Text Box 6">
          <a:extLst>
            <a:ext uri="{FF2B5EF4-FFF2-40B4-BE49-F238E27FC236}">
              <a16:creationId xmlns="" xmlns:a16="http://schemas.microsoft.com/office/drawing/2014/main" id="{00000000-0008-0000-0500-0000AE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199" name="Text Box 6">
          <a:extLst>
            <a:ext uri="{FF2B5EF4-FFF2-40B4-BE49-F238E27FC236}">
              <a16:creationId xmlns="" xmlns:a16="http://schemas.microsoft.com/office/drawing/2014/main" id="{00000000-0008-0000-0500-0000AF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00" name="Text Box 6">
          <a:extLst>
            <a:ext uri="{FF2B5EF4-FFF2-40B4-BE49-F238E27FC236}">
              <a16:creationId xmlns="" xmlns:a16="http://schemas.microsoft.com/office/drawing/2014/main" id="{00000000-0008-0000-0500-0000B0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01" name="Text Box 6">
          <a:extLst>
            <a:ext uri="{FF2B5EF4-FFF2-40B4-BE49-F238E27FC236}">
              <a16:creationId xmlns="" xmlns:a16="http://schemas.microsoft.com/office/drawing/2014/main" id="{00000000-0008-0000-0500-0000B1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02" name="Text Box 6">
          <a:extLst>
            <a:ext uri="{FF2B5EF4-FFF2-40B4-BE49-F238E27FC236}">
              <a16:creationId xmlns="" xmlns:a16="http://schemas.microsoft.com/office/drawing/2014/main" id="{00000000-0008-0000-0500-0000B2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03" name="Text Box 6">
          <a:extLst>
            <a:ext uri="{FF2B5EF4-FFF2-40B4-BE49-F238E27FC236}">
              <a16:creationId xmlns="" xmlns:a16="http://schemas.microsoft.com/office/drawing/2014/main" id="{00000000-0008-0000-0500-0000B3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04" name="Text Box 6">
          <a:extLst>
            <a:ext uri="{FF2B5EF4-FFF2-40B4-BE49-F238E27FC236}">
              <a16:creationId xmlns="" xmlns:a16="http://schemas.microsoft.com/office/drawing/2014/main" id="{00000000-0008-0000-0500-0000B4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05" name="Text Box 6">
          <a:extLst>
            <a:ext uri="{FF2B5EF4-FFF2-40B4-BE49-F238E27FC236}">
              <a16:creationId xmlns="" xmlns:a16="http://schemas.microsoft.com/office/drawing/2014/main" id="{00000000-0008-0000-0500-0000B5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06" name="Text Box 6">
          <a:extLst>
            <a:ext uri="{FF2B5EF4-FFF2-40B4-BE49-F238E27FC236}">
              <a16:creationId xmlns="" xmlns:a16="http://schemas.microsoft.com/office/drawing/2014/main" id="{00000000-0008-0000-0500-0000B6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07" name="Text Box 6">
          <a:extLst>
            <a:ext uri="{FF2B5EF4-FFF2-40B4-BE49-F238E27FC236}">
              <a16:creationId xmlns="" xmlns:a16="http://schemas.microsoft.com/office/drawing/2014/main" id="{00000000-0008-0000-0500-0000B7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08" name="Text Box 6">
          <a:extLst>
            <a:ext uri="{FF2B5EF4-FFF2-40B4-BE49-F238E27FC236}">
              <a16:creationId xmlns="" xmlns:a16="http://schemas.microsoft.com/office/drawing/2014/main" id="{00000000-0008-0000-0500-0000B8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09" name="Text Box 6">
          <a:extLst>
            <a:ext uri="{FF2B5EF4-FFF2-40B4-BE49-F238E27FC236}">
              <a16:creationId xmlns="" xmlns:a16="http://schemas.microsoft.com/office/drawing/2014/main" id="{00000000-0008-0000-0500-0000B9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10" name="Text Box 6">
          <a:extLst>
            <a:ext uri="{FF2B5EF4-FFF2-40B4-BE49-F238E27FC236}">
              <a16:creationId xmlns="" xmlns:a16="http://schemas.microsoft.com/office/drawing/2014/main" id="{00000000-0008-0000-0500-0000BA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11" name="Text Box 6">
          <a:extLst>
            <a:ext uri="{FF2B5EF4-FFF2-40B4-BE49-F238E27FC236}">
              <a16:creationId xmlns="" xmlns:a16="http://schemas.microsoft.com/office/drawing/2014/main" id="{00000000-0008-0000-0500-0000BB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12" name="Text Box 6">
          <a:extLst>
            <a:ext uri="{FF2B5EF4-FFF2-40B4-BE49-F238E27FC236}">
              <a16:creationId xmlns="" xmlns:a16="http://schemas.microsoft.com/office/drawing/2014/main" id="{00000000-0008-0000-0500-0000BC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13" name="Text Box 6">
          <a:extLst>
            <a:ext uri="{FF2B5EF4-FFF2-40B4-BE49-F238E27FC236}">
              <a16:creationId xmlns="" xmlns:a16="http://schemas.microsoft.com/office/drawing/2014/main" id="{00000000-0008-0000-0500-0000BD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14" name="Text Box 6">
          <a:extLst>
            <a:ext uri="{FF2B5EF4-FFF2-40B4-BE49-F238E27FC236}">
              <a16:creationId xmlns="" xmlns:a16="http://schemas.microsoft.com/office/drawing/2014/main" id="{00000000-0008-0000-0500-0000BE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15" name="Text Box 6">
          <a:extLst>
            <a:ext uri="{FF2B5EF4-FFF2-40B4-BE49-F238E27FC236}">
              <a16:creationId xmlns="" xmlns:a16="http://schemas.microsoft.com/office/drawing/2014/main" id="{00000000-0008-0000-0500-0000BF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16" name="Text Box 6">
          <a:extLst>
            <a:ext uri="{FF2B5EF4-FFF2-40B4-BE49-F238E27FC236}">
              <a16:creationId xmlns="" xmlns:a16="http://schemas.microsoft.com/office/drawing/2014/main" id="{00000000-0008-0000-0500-0000C0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17" name="Text Box 6">
          <a:extLst>
            <a:ext uri="{FF2B5EF4-FFF2-40B4-BE49-F238E27FC236}">
              <a16:creationId xmlns="" xmlns:a16="http://schemas.microsoft.com/office/drawing/2014/main" id="{00000000-0008-0000-0500-0000C1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18" name="Text Box 6">
          <a:extLst>
            <a:ext uri="{FF2B5EF4-FFF2-40B4-BE49-F238E27FC236}">
              <a16:creationId xmlns="" xmlns:a16="http://schemas.microsoft.com/office/drawing/2014/main" id="{00000000-0008-0000-0500-0000C2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19" name="Text Box 6">
          <a:extLst>
            <a:ext uri="{FF2B5EF4-FFF2-40B4-BE49-F238E27FC236}">
              <a16:creationId xmlns="" xmlns:a16="http://schemas.microsoft.com/office/drawing/2014/main" id="{00000000-0008-0000-0500-0000C3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0" name="Text Box 6">
          <a:extLst>
            <a:ext uri="{FF2B5EF4-FFF2-40B4-BE49-F238E27FC236}">
              <a16:creationId xmlns="" xmlns:a16="http://schemas.microsoft.com/office/drawing/2014/main" id="{00000000-0008-0000-0500-0000C4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1" name="Text Box 6">
          <a:extLst>
            <a:ext uri="{FF2B5EF4-FFF2-40B4-BE49-F238E27FC236}">
              <a16:creationId xmlns="" xmlns:a16="http://schemas.microsoft.com/office/drawing/2014/main" id="{00000000-0008-0000-0500-0000C5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2" name="Text Box 6">
          <a:extLst>
            <a:ext uri="{FF2B5EF4-FFF2-40B4-BE49-F238E27FC236}">
              <a16:creationId xmlns="" xmlns:a16="http://schemas.microsoft.com/office/drawing/2014/main" id="{00000000-0008-0000-0500-0000C6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3" name="Text Box 6">
          <a:extLst>
            <a:ext uri="{FF2B5EF4-FFF2-40B4-BE49-F238E27FC236}">
              <a16:creationId xmlns="" xmlns:a16="http://schemas.microsoft.com/office/drawing/2014/main" id="{00000000-0008-0000-0500-0000C7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4" name="Text Box 6">
          <a:extLst>
            <a:ext uri="{FF2B5EF4-FFF2-40B4-BE49-F238E27FC236}">
              <a16:creationId xmlns="" xmlns:a16="http://schemas.microsoft.com/office/drawing/2014/main" id="{00000000-0008-0000-0500-0000C8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5" name="Text Box 6">
          <a:extLst>
            <a:ext uri="{FF2B5EF4-FFF2-40B4-BE49-F238E27FC236}">
              <a16:creationId xmlns="" xmlns:a16="http://schemas.microsoft.com/office/drawing/2014/main" id="{00000000-0008-0000-0500-0000C9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6" name="Text Box 6">
          <a:extLst>
            <a:ext uri="{FF2B5EF4-FFF2-40B4-BE49-F238E27FC236}">
              <a16:creationId xmlns="" xmlns:a16="http://schemas.microsoft.com/office/drawing/2014/main" id="{00000000-0008-0000-0500-0000CA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7" name="Text Box 6">
          <a:extLst>
            <a:ext uri="{FF2B5EF4-FFF2-40B4-BE49-F238E27FC236}">
              <a16:creationId xmlns="" xmlns:a16="http://schemas.microsoft.com/office/drawing/2014/main" id="{00000000-0008-0000-0500-0000CB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8" name="Text Box 6">
          <a:extLst>
            <a:ext uri="{FF2B5EF4-FFF2-40B4-BE49-F238E27FC236}">
              <a16:creationId xmlns="" xmlns:a16="http://schemas.microsoft.com/office/drawing/2014/main" id="{00000000-0008-0000-0500-0000CC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29" name="Text Box 6">
          <a:extLst>
            <a:ext uri="{FF2B5EF4-FFF2-40B4-BE49-F238E27FC236}">
              <a16:creationId xmlns="" xmlns:a16="http://schemas.microsoft.com/office/drawing/2014/main" id="{00000000-0008-0000-0500-0000CD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0" name="Text Box 6">
          <a:extLst>
            <a:ext uri="{FF2B5EF4-FFF2-40B4-BE49-F238E27FC236}">
              <a16:creationId xmlns="" xmlns:a16="http://schemas.microsoft.com/office/drawing/2014/main" id="{00000000-0008-0000-0500-0000CE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1" name="Text Box 6">
          <a:extLst>
            <a:ext uri="{FF2B5EF4-FFF2-40B4-BE49-F238E27FC236}">
              <a16:creationId xmlns="" xmlns:a16="http://schemas.microsoft.com/office/drawing/2014/main" id="{00000000-0008-0000-0500-0000CF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2" name="Text Box 6">
          <a:extLst>
            <a:ext uri="{FF2B5EF4-FFF2-40B4-BE49-F238E27FC236}">
              <a16:creationId xmlns="" xmlns:a16="http://schemas.microsoft.com/office/drawing/2014/main" id="{00000000-0008-0000-0500-0000D0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3" name="Text Box 6">
          <a:extLst>
            <a:ext uri="{FF2B5EF4-FFF2-40B4-BE49-F238E27FC236}">
              <a16:creationId xmlns="" xmlns:a16="http://schemas.microsoft.com/office/drawing/2014/main" id="{00000000-0008-0000-0500-0000D1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4" name="Text Box 6">
          <a:extLst>
            <a:ext uri="{FF2B5EF4-FFF2-40B4-BE49-F238E27FC236}">
              <a16:creationId xmlns="" xmlns:a16="http://schemas.microsoft.com/office/drawing/2014/main" id="{00000000-0008-0000-0500-0000D2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5" name="Text Box 6">
          <a:extLst>
            <a:ext uri="{FF2B5EF4-FFF2-40B4-BE49-F238E27FC236}">
              <a16:creationId xmlns="" xmlns:a16="http://schemas.microsoft.com/office/drawing/2014/main" id="{00000000-0008-0000-0500-0000D3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6" name="Text Box 6">
          <a:extLst>
            <a:ext uri="{FF2B5EF4-FFF2-40B4-BE49-F238E27FC236}">
              <a16:creationId xmlns="" xmlns:a16="http://schemas.microsoft.com/office/drawing/2014/main" id="{00000000-0008-0000-0500-0000D4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7" name="Text Box 6">
          <a:extLst>
            <a:ext uri="{FF2B5EF4-FFF2-40B4-BE49-F238E27FC236}">
              <a16:creationId xmlns="" xmlns:a16="http://schemas.microsoft.com/office/drawing/2014/main" id="{00000000-0008-0000-0500-0000D5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8" name="Text Box 6">
          <a:extLst>
            <a:ext uri="{FF2B5EF4-FFF2-40B4-BE49-F238E27FC236}">
              <a16:creationId xmlns="" xmlns:a16="http://schemas.microsoft.com/office/drawing/2014/main" id="{00000000-0008-0000-0500-0000D6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39" name="Text Box 6">
          <a:extLst>
            <a:ext uri="{FF2B5EF4-FFF2-40B4-BE49-F238E27FC236}">
              <a16:creationId xmlns="" xmlns:a16="http://schemas.microsoft.com/office/drawing/2014/main" id="{00000000-0008-0000-0500-0000D7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0" name="Text Box 6">
          <a:extLst>
            <a:ext uri="{FF2B5EF4-FFF2-40B4-BE49-F238E27FC236}">
              <a16:creationId xmlns="" xmlns:a16="http://schemas.microsoft.com/office/drawing/2014/main" id="{00000000-0008-0000-0500-0000D8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1" name="Text Box 6">
          <a:extLst>
            <a:ext uri="{FF2B5EF4-FFF2-40B4-BE49-F238E27FC236}">
              <a16:creationId xmlns="" xmlns:a16="http://schemas.microsoft.com/office/drawing/2014/main" id="{00000000-0008-0000-0500-0000D9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2" name="Text Box 6">
          <a:extLst>
            <a:ext uri="{FF2B5EF4-FFF2-40B4-BE49-F238E27FC236}">
              <a16:creationId xmlns="" xmlns:a16="http://schemas.microsoft.com/office/drawing/2014/main" id="{00000000-0008-0000-0500-0000DA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3" name="Text Box 6">
          <a:extLst>
            <a:ext uri="{FF2B5EF4-FFF2-40B4-BE49-F238E27FC236}">
              <a16:creationId xmlns="" xmlns:a16="http://schemas.microsoft.com/office/drawing/2014/main" id="{00000000-0008-0000-0500-0000DB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4" name="Text Box 6">
          <a:extLst>
            <a:ext uri="{FF2B5EF4-FFF2-40B4-BE49-F238E27FC236}">
              <a16:creationId xmlns="" xmlns:a16="http://schemas.microsoft.com/office/drawing/2014/main" id="{00000000-0008-0000-0500-0000DC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5" name="Text Box 6">
          <a:extLst>
            <a:ext uri="{FF2B5EF4-FFF2-40B4-BE49-F238E27FC236}">
              <a16:creationId xmlns="" xmlns:a16="http://schemas.microsoft.com/office/drawing/2014/main" id="{00000000-0008-0000-0500-0000DD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6" name="Text Box 6">
          <a:extLst>
            <a:ext uri="{FF2B5EF4-FFF2-40B4-BE49-F238E27FC236}">
              <a16:creationId xmlns="" xmlns:a16="http://schemas.microsoft.com/office/drawing/2014/main" id="{00000000-0008-0000-0500-0000DE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7" name="Text Box 6">
          <a:extLst>
            <a:ext uri="{FF2B5EF4-FFF2-40B4-BE49-F238E27FC236}">
              <a16:creationId xmlns="" xmlns:a16="http://schemas.microsoft.com/office/drawing/2014/main" id="{00000000-0008-0000-0500-0000DF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8" name="Text Box 6">
          <a:extLst>
            <a:ext uri="{FF2B5EF4-FFF2-40B4-BE49-F238E27FC236}">
              <a16:creationId xmlns="" xmlns:a16="http://schemas.microsoft.com/office/drawing/2014/main" id="{00000000-0008-0000-0500-0000E0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49" name="Text Box 6">
          <a:extLst>
            <a:ext uri="{FF2B5EF4-FFF2-40B4-BE49-F238E27FC236}">
              <a16:creationId xmlns="" xmlns:a16="http://schemas.microsoft.com/office/drawing/2014/main" id="{00000000-0008-0000-0500-0000E1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50" name="Text Box 6">
          <a:extLst>
            <a:ext uri="{FF2B5EF4-FFF2-40B4-BE49-F238E27FC236}">
              <a16:creationId xmlns="" xmlns:a16="http://schemas.microsoft.com/office/drawing/2014/main" id="{00000000-0008-0000-0500-0000E2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51" name="Text Box 6">
          <a:extLst>
            <a:ext uri="{FF2B5EF4-FFF2-40B4-BE49-F238E27FC236}">
              <a16:creationId xmlns="" xmlns:a16="http://schemas.microsoft.com/office/drawing/2014/main" id="{00000000-0008-0000-0500-0000E3040000}"/>
            </a:ext>
          </a:extLst>
        </xdr:cNvPr>
        <xdr:cNvSpPr txBox="1">
          <a:spLocks noChangeArrowheads="1"/>
        </xdr:cNvSpPr>
      </xdr:nvSpPr>
      <xdr:spPr bwMode="auto">
        <a:xfrm>
          <a:off x="1285875" y="2144553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52" name="Text Box 6">
          <a:extLst>
            <a:ext uri="{FF2B5EF4-FFF2-40B4-BE49-F238E27FC236}">
              <a16:creationId xmlns="" xmlns:a16="http://schemas.microsoft.com/office/drawing/2014/main" id="{00000000-0008-0000-0500-0000E4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53" name="Text Box 6">
          <a:extLst>
            <a:ext uri="{FF2B5EF4-FFF2-40B4-BE49-F238E27FC236}">
              <a16:creationId xmlns="" xmlns:a16="http://schemas.microsoft.com/office/drawing/2014/main" id="{00000000-0008-0000-0500-0000E5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54" name="Text Box 6">
          <a:extLst>
            <a:ext uri="{FF2B5EF4-FFF2-40B4-BE49-F238E27FC236}">
              <a16:creationId xmlns="" xmlns:a16="http://schemas.microsoft.com/office/drawing/2014/main" id="{00000000-0008-0000-0500-0000E6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71450"/>
    <xdr:sp macro="" textlink="">
      <xdr:nvSpPr>
        <xdr:cNvPr id="1255" name="Text Box 6">
          <a:extLst>
            <a:ext uri="{FF2B5EF4-FFF2-40B4-BE49-F238E27FC236}">
              <a16:creationId xmlns="" xmlns:a16="http://schemas.microsoft.com/office/drawing/2014/main" id="{00000000-0008-0000-0500-0000E7040000}"/>
            </a:ext>
          </a:extLst>
        </xdr:cNvPr>
        <xdr:cNvSpPr txBox="1">
          <a:spLocks noChangeArrowheads="1"/>
        </xdr:cNvSpPr>
      </xdr:nvSpPr>
      <xdr:spPr bwMode="auto">
        <a:xfrm>
          <a:off x="1285875" y="21445537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56" name="Text Box 6">
          <a:extLst>
            <a:ext uri="{FF2B5EF4-FFF2-40B4-BE49-F238E27FC236}">
              <a16:creationId xmlns="" xmlns:a16="http://schemas.microsoft.com/office/drawing/2014/main" id="{00000000-0008-0000-0500-0000E8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57" name="Text Box 6">
          <a:extLst>
            <a:ext uri="{FF2B5EF4-FFF2-40B4-BE49-F238E27FC236}">
              <a16:creationId xmlns="" xmlns:a16="http://schemas.microsoft.com/office/drawing/2014/main" id="{00000000-0008-0000-0500-0000E9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58" name="Text Box 6">
          <a:extLst>
            <a:ext uri="{FF2B5EF4-FFF2-40B4-BE49-F238E27FC236}">
              <a16:creationId xmlns="" xmlns:a16="http://schemas.microsoft.com/office/drawing/2014/main" id="{00000000-0008-0000-0500-0000EA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59" name="Text Box 6">
          <a:extLst>
            <a:ext uri="{FF2B5EF4-FFF2-40B4-BE49-F238E27FC236}">
              <a16:creationId xmlns="" xmlns:a16="http://schemas.microsoft.com/office/drawing/2014/main" id="{00000000-0008-0000-0500-0000EB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60" name="Text Box 6">
          <a:extLst>
            <a:ext uri="{FF2B5EF4-FFF2-40B4-BE49-F238E27FC236}">
              <a16:creationId xmlns="" xmlns:a16="http://schemas.microsoft.com/office/drawing/2014/main" id="{00000000-0008-0000-0500-0000EC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61" name="Text Box 6">
          <a:extLst>
            <a:ext uri="{FF2B5EF4-FFF2-40B4-BE49-F238E27FC236}">
              <a16:creationId xmlns="" xmlns:a16="http://schemas.microsoft.com/office/drawing/2014/main" id="{00000000-0008-0000-0500-0000ED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62" name="Text Box 6">
          <a:extLst>
            <a:ext uri="{FF2B5EF4-FFF2-40B4-BE49-F238E27FC236}">
              <a16:creationId xmlns="" xmlns:a16="http://schemas.microsoft.com/office/drawing/2014/main" id="{00000000-0008-0000-0500-0000EE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63" name="Text Box 6">
          <a:extLst>
            <a:ext uri="{FF2B5EF4-FFF2-40B4-BE49-F238E27FC236}">
              <a16:creationId xmlns="" xmlns:a16="http://schemas.microsoft.com/office/drawing/2014/main" id="{00000000-0008-0000-0500-0000EF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64" name="Text Box 6">
          <a:extLst>
            <a:ext uri="{FF2B5EF4-FFF2-40B4-BE49-F238E27FC236}">
              <a16:creationId xmlns="" xmlns:a16="http://schemas.microsoft.com/office/drawing/2014/main" id="{00000000-0008-0000-0500-0000F0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347</xdr:row>
      <xdr:rowOff>0</xdr:rowOff>
    </xdr:from>
    <xdr:ext cx="76200" cy="161925"/>
    <xdr:sp macro="" textlink="">
      <xdr:nvSpPr>
        <xdr:cNvPr id="1265" name="Text Box 6">
          <a:extLst>
            <a:ext uri="{FF2B5EF4-FFF2-40B4-BE49-F238E27FC236}">
              <a16:creationId xmlns="" xmlns:a16="http://schemas.microsoft.com/office/drawing/2014/main" id="{00000000-0008-0000-0500-0000F1040000}"/>
            </a:ext>
          </a:extLst>
        </xdr:cNvPr>
        <xdr:cNvSpPr txBox="1">
          <a:spLocks noChangeArrowheads="1"/>
        </xdr:cNvSpPr>
      </xdr:nvSpPr>
      <xdr:spPr bwMode="auto">
        <a:xfrm>
          <a:off x="1285875" y="2163984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861060</xdr:colOff>
      <xdr:row>50</xdr:row>
      <xdr:rowOff>0</xdr:rowOff>
    </xdr:from>
    <xdr:to>
      <xdr:col>2</xdr:col>
      <xdr:colOff>937260</xdr:colOff>
      <xdr:row>50</xdr:row>
      <xdr:rowOff>888576</xdr:rowOff>
    </xdr:to>
    <xdr:sp macro="" textlink="">
      <xdr:nvSpPr>
        <xdr:cNvPr id="1266" name="Text Box 6">
          <a:extLst>
            <a:ext uri="{FF2B5EF4-FFF2-40B4-BE49-F238E27FC236}">
              <a16:creationId xmlns="" xmlns:a16="http://schemas.microsoft.com/office/drawing/2014/main" id="{00000000-0008-0000-0500-0000F2040000}"/>
            </a:ext>
          </a:extLst>
        </xdr:cNvPr>
        <xdr:cNvSpPr txBox="1">
          <a:spLocks noChangeArrowheads="1"/>
        </xdr:cNvSpPr>
      </xdr:nvSpPr>
      <xdr:spPr bwMode="auto">
        <a:xfrm>
          <a:off x="1289685" y="8134350"/>
          <a:ext cx="76200" cy="202776"/>
        </a:xfrm>
        <a:prstGeom prst="rect">
          <a:avLst/>
        </a:prstGeom>
        <a:noFill/>
        <a:ln w="9525">
          <a:noFill/>
          <a:miter lim="800000"/>
          <a:headEnd/>
          <a:tailEnd/>
        </a:ln>
      </xdr:spPr>
    </xdr:sp>
    <xdr:clientData/>
  </xdr:twoCellAnchor>
  <xdr:twoCellAnchor editAs="oneCell">
    <xdr:from>
      <xdr:col>2</xdr:col>
      <xdr:colOff>861060</xdr:colOff>
      <xdr:row>51</xdr:row>
      <xdr:rowOff>0</xdr:rowOff>
    </xdr:from>
    <xdr:to>
      <xdr:col>2</xdr:col>
      <xdr:colOff>937260</xdr:colOff>
      <xdr:row>52</xdr:row>
      <xdr:rowOff>492125</xdr:rowOff>
    </xdr:to>
    <xdr:sp macro="" textlink="">
      <xdr:nvSpPr>
        <xdr:cNvPr id="1267" name="Text Box 6">
          <a:extLst>
            <a:ext uri="{FF2B5EF4-FFF2-40B4-BE49-F238E27FC236}">
              <a16:creationId xmlns="" xmlns:a16="http://schemas.microsoft.com/office/drawing/2014/main" id="{00000000-0008-0000-0500-0000F3040000}"/>
            </a:ext>
          </a:extLst>
        </xdr:cNvPr>
        <xdr:cNvSpPr txBox="1">
          <a:spLocks noChangeArrowheads="1"/>
        </xdr:cNvSpPr>
      </xdr:nvSpPr>
      <xdr:spPr bwMode="auto">
        <a:xfrm>
          <a:off x="1289685" y="9001125"/>
          <a:ext cx="76200" cy="187325"/>
        </a:xfrm>
        <a:prstGeom prst="rect">
          <a:avLst/>
        </a:prstGeom>
        <a:noFill/>
        <a:ln w="9525">
          <a:noFill/>
          <a:miter lim="800000"/>
          <a:headEnd/>
          <a:tailEnd/>
        </a:ln>
      </xdr:spPr>
    </xdr:sp>
    <xdr:clientData/>
  </xdr:twoCellAnchor>
  <xdr:oneCellAnchor>
    <xdr:from>
      <xdr:col>2</xdr:col>
      <xdr:colOff>861060</xdr:colOff>
      <xdr:row>51</xdr:row>
      <xdr:rowOff>0</xdr:rowOff>
    </xdr:from>
    <xdr:ext cx="76200" cy="203835"/>
    <xdr:sp macro="" textlink="">
      <xdr:nvSpPr>
        <xdr:cNvPr id="1268" name="Text Box 6">
          <a:extLst>
            <a:ext uri="{FF2B5EF4-FFF2-40B4-BE49-F238E27FC236}">
              <a16:creationId xmlns="" xmlns:a16="http://schemas.microsoft.com/office/drawing/2014/main" id="{00000000-0008-0000-0500-0000F4040000}"/>
            </a:ext>
          </a:extLst>
        </xdr:cNvPr>
        <xdr:cNvSpPr txBox="1">
          <a:spLocks noChangeArrowheads="1"/>
        </xdr:cNvSpPr>
      </xdr:nvSpPr>
      <xdr:spPr bwMode="auto">
        <a:xfrm>
          <a:off x="1289685" y="9001125"/>
          <a:ext cx="76200" cy="203835"/>
        </a:xfrm>
        <a:prstGeom prst="rect">
          <a:avLst/>
        </a:prstGeom>
        <a:noFill/>
        <a:ln w="9525">
          <a:noFill/>
          <a:miter lim="800000"/>
          <a:headEnd/>
          <a:tailEnd/>
        </a:ln>
      </xdr:spPr>
    </xdr:sp>
    <xdr:clientData/>
  </xdr:oneCellAnchor>
  <xdr:twoCellAnchor editAs="oneCell">
    <xdr:from>
      <xdr:col>2</xdr:col>
      <xdr:colOff>838200</xdr:colOff>
      <xdr:row>51</xdr:row>
      <xdr:rowOff>0</xdr:rowOff>
    </xdr:from>
    <xdr:to>
      <xdr:col>2</xdr:col>
      <xdr:colOff>914400</xdr:colOff>
      <xdr:row>52</xdr:row>
      <xdr:rowOff>504825</xdr:rowOff>
    </xdr:to>
    <xdr:sp macro="" textlink="">
      <xdr:nvSpPr>
        <xdr:cNvPr id="1269" name="Text Box 6">
          <a:extLst>
            <a:ext uri="{FF2B5EF4-FFF2-40B4-BE49-F238E27FC236}">
              <a16:creationId xmlns="" xmlns:a16="http://schemas.microsoft.com/office/drawing/2014/main" id="{00000000-0008-0000-0500-0000F5040000}"/>
            </a:ext>
          </a:extLst>
        </xdr:cNvPr>
        <xdr:cNvSpPr txBox="1">
          <a:spLocks noChangeArrowheads="1"/>
        </xdr:cNvSpPr>
      </xdr:nvSpPr>
      <xdr:spPr bwMode="auto">
        <a:xfrm>
          <a:off x="1266825" y="900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861060</xdr:colOff>
      <xdr:row>50</xdr:row>
      <xdr:rowOff>0</xdr:rowOff>
    </xdr:from>
    <xdr:ext cx="76200" cy="202776"/>
    <xdr:sp macro="" textlink="">
      <xdr:nvSpPr>
        <xdr:cNvPr id="1270" name="Text Box 6">
          <a:extLst>
            <a:ext uri="{FF2B5EF4-FFF2-40B4-BE49-F238E27FC236}">
              <a16:creationId xmlns="" xmlns:a16="http://schemas.microsoft.com/office/drawing/2014/main" id="{00000000-0008-0000-0500-0000F6040000}"/>
            </a:ext>
          </a:extLst>
        </xdr:cNvPr>
        <xdr:cNvSpPr txBox="1">
          <a:spLocks noChangeArrowheads="1"/>
        </xdr:cNvSpPr>
      </xdr:nvSpPr>
      <xdr:spPr bwMode="auto">
        <a:xfrm>
          <a:off x="1289685" y="8134350"/>
          <a:ext cx="76200" cy="202776"/>
        </a:xfrm>
        <a:prstGeom prst="rect">
          <a:avLst/>
        </a:prstGeom>
        <a:noFill/>
        <a:ln w="9525">
          <a:noFill/>
          <a:miter lim="800000"/>
          <a:headEnd/>
          <a:tailEnd/>
        </a:ln>
      </xdr:spPr>
    </xdr:sp>
    <xdr:clientData/>
  </xdr:oneCellAnchor>
  <xdr:oneCellAnchor>
    <xdr:from>
      <xdr:col>2</xdr:col>
      <xdr:colOff>861060</xdr:colOff>
      <xdr:row>50</xdr:row>
      <xdr:rowOff>0</xdr:rowOff>
    </xdr:from>
    <xdr:ext cx="76200" cy="187325"/>
    <xdr:sp macro="" textlink="">
      <xdr:nvSpPr>
        <xdr:cNvPr id="1271" name="Text Box 6">
          <a:extLst>
            <a:ext uri="{FF2B5EF4-FFF2-40B4-BE49-F238E27FC236}">
              <a16:creationId xmlns="" xmlns:a16="http://schemas.microsoft.com/office/drawing/2014/main" id="{00000000-0008-0000-0500-0000F7040000}"/>
            </a:ext>
          </a:extLst>
        </xdr:cNvPr>
        <xdr:cNvSpPr txBox="1">
          <a:spLocks noChangeArrowheads="1"/>
        </xdr:cNvSpPr>
      </xdr:nvSpPr>
      <xdr:spPr bwMode="auto">
        <a:xfrm>
          <a:off x="1289685" y="8134350"/>
          <a:ext cx="76200" cy="187325"/>
        </a:xfrm>
        <a:prstGeom prst="rect">
          <a:avLst/>
        </a:prstGeom>
        <a:noFill/>
        <a:ln w="9525">
          <a:noFill/>
          <a:miter lim="800000"/>
          <a:headEnd/>
          <a:tailEnd/>
        </a:ln>
      </xdr:spPr>
    </xdr:sp>
    <xdr:clientData/>
  </xdr:oneCellAnchor>
  <xdr:oneCellAnchor>
    <xdr:from>
      <xdr:col>2</xdr:col>
      <xdr:colOff>861060</xdr:colOff>
      <xdr:row>50</xdr:row>
      <xdr:rowOff>0</xdr:rowOff>
    </xdr:from>
    <xdr:ext cx="76200" cy="203835"/>
    <xdr:sp macro="" textlink="">
      <xdr:nvSpPr>
        <xdr:cNvPr id="1272" name="Text Box 6">
          <a:extLst>
            <a:ext uri="{FF2B5EF4-FFF2-40B4-BE49-F238E27FC236}">
              <a16:creationId xmlns="" xmlns:a16="http://schemas.microsoft.com/office/drawing/2014/main" id="{00000000-0008-0000-0500-0000F8040000}"/>
            </a:ext>
          </a:extLst>
        </xdr:cNvPr>
        <xdr:cNvSpPr txBox="1">
          <a:spLocks noChangeArrowheads="1"/>
        </xdr:cNvSpPr>
      </xdr:nvSpPr>
      <xdr:spPr bwMode="auto">
        <a:xfrm>
          <a:off x="1289685" y="8134350"/>
          <a:ext cx="76200" cy="203835"/>
        </a:xfrm>
        <a:prstGeom prst="rect">
          <a:avLst/>
        </a:prstGeom>
        <a:noFill/>
        <a:ln w="9525">
          <a:noFill/>
          <a:miter lim="800000"/>
          <a:headEnd/>
          <a:tailEnd/>
        </a:ln>
      </xdr:spPr>
    </xdr:sp>
    <xdr:clientData/>
  </xdr:oneCellAnchor>
  <xdr:oneCellAnchor>
    <xdr:from>
      <xdr:col>2</xdr:col>
      <xdr:colOff>838200</xdr:colOff>
      <xdr:row>50</xdr:row>
      <xdr:rowOff>0</xdr:rowOff>
    </xdr:from>
    <xdr:ext cx="76200" cy="200025"/>
    <xdr:sp macro="" textlink="">
      <xdr:nvSpPr>
        <xdr:cNvPr id="1273" name="Text Box 6">
          <a:extLst>
            <a:ext uri="{FF2B5EF4-FFF2-40B4-BE49-F238E27FC236}">
              <a16:creationId xmlns="" xmlns:a16="http://schemas.microsoft.com/office/drawing/2014/main" id="{00000000-0008-0000-0500-0000F9040000}"/>
            </a:ext>
          </a:extLst>
        </xdr:cNvPr>
        <xdr:cNvSpPr txBox="1">
          <a:spLocks noChangeArrowheads="1"/>
        </xdr:cNvSpPr>
      </xdr:nvSpPr>
      <xdr:spPr bwMode="auto">
        <a:xfrm>
          <a:off x="1266825" y="8134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50</xdr:row>
      <xdr:rowOff>0</xdr:rowOff>
    </xdr:from>
    <xdr:ext cx="76200" cy="202776"/>
    <xdr:sp macro="" textlink="">
      <xdr:nvSpPr>
        <xdr:cNvPr id="1274" name="Text Box 6">
          <a:extLst>
            <a:ext uri="{FF2B5EF4-FFF2-40B4-BE49-F238E27FC236}">
              <a16:creationId xmlns="" xmlns:a16="http://schemas.microsoft.com/office/drawing/2014/main" id="{00000000-0008-0000-0500-0000FA040000}"/>
            </a:ext>
          </a:extLst>
        </xdr:cNvPr>
        <xdr:cNvSpPr txBox="1">
          <a:spLocks noChangeArrowheads="1"/>
        </xdr:cNvSpPr>
      </xdr:nvSpPr>
      <xdr:spPr bwMode="auto">
        <a:xfrm>
          <a:off x="1289685" y="8134350"/>
          <a:ext cx="76200" cy="202776"/>
        </a:xfrm>
        <a:prstGeom prst="rect">
          <a:avLst/>
        </a:prstGeom>
        <a:noFill/>
        <a:ln w="9525">
          <a:noFill/>
          <a:miter lim="800000"/>
          <a:headEnd/>
          <a:tailEnd/>
        </a:ln>
      </xdr:spPr>
    </xdr:sp>
    <xdr:clientData/>
  </xdr:oneCellAnchor>
  <xdr:oneCellAnchor>
    <xdr:from>
      <xdr:col>2</xdr:col>
      <xdr:colOff>861060</xdr:colOff>
      <xdr:row>50</xdr:row>
      <xdr:rowOff>0</xdr:rowOff>
    </xdr:from>
    <xdr:ext cx="76200" cy="202776"/>
    <xdr:sp macro="" textlink="">
      <xdr:nvSpPr>
        <xdr:cNvPr id="1275" name="Text Box 6">
          <a:extLst>
            <a:ext uri="{FF2B5EF4-FFF2-40B4-BE49-F238E27FC236}">
              <a16:creationId xmlns="" xmlns:a16="http://schemas.microsoft.com/office/drawing/2014/main" id="{00000000-0008-0000-0500-0000FB040000}"/>
            </a:ext>
          </a:extLst>
        </xdr:cNvPr>
        <xdr:cNvSpPr txBox="1">
          <a:spLocks noChangeArrowheads="1"/>
        </xdr:cNvSpPr>
      </xdr:nvSpPr>
      <xdr:spPr bwMode="auto">
        <a:xfrm>
          <a:off x="1289685" y="8134350"/>
          <a:ext cx="76200" cy="202776"/>
        </a:xfrm>
        <a:prstGeom prst="rect">
          <a:avLst/>
        </a:prstGeom>
        <a:noFill/>
        <a:ln w="9525">
          <a:noFill/>
          <a:miter lim="800000"/>
          <a:headEnd/>
          <a:tailEnd/>
        </a:ln>
      </xdr:spPr>
    </xdr:sp>
    <xdr:clientData/>
  </xdr:oneCellAnchor>
  <xdr:oneCellAnchor>
    <xdr:from>
      <xdr:col>2</xdr:col>
      <xdr:colOff>861060</xdr:colOff>
      <xdr:row>50</xdr:row>
      <xdr:rowOff>0</xdr:rowOff>
    </xdr:from>
    <xdr:ext cx="76200" cy="195157"/>
    <xdr:sp macro="" textlink="">
      <xdr:nvSpPr>
        <xdr:cNvPr id="1276" name="Text Box 6">
          <a:extLst>
            <a:ext uri="{FF2B5EF4-FFF2-40B4-BE49-F238E27FC236}">
              <a16:creationId xmlns="" xmlns:a16="http://schemas.microsoft.com/office/drawing/2014/main" id="{00000000-0008-0000-0500-0000FC040000}"/>
            </a:ext>
          </a:extLst>
        </xdr:cNvPr>
        <xdr:cNvSpPr txBox="1">
          <a:spLocks noChangeArrowheads="1"/>
        </xdr:cNvSpPr>
      </xdr:nvSpPr>
      <xdr:spPr bwMode="auto">
        <a:xfrm>
          <a:off x="1289685" y="8134350"/>
          <a:ext cx="76200" cy="195157"/>
        </a:xfrm>
        <a:prstGeom prst="rect">
          <a:avLst/>
        </a:prstGeom>
        <a:noFill/>
        <a:ln w="9525">
          <a:noFill/>
          <a:miter lim="800000"/>
          <a:headEnd/>
          <a:tailEnd/>
        </a:ln>
      </xdr:spPr>
    </xdr:sp>
    <xdr:clientData/>
  </xdr:oneCellAnchor>
  <xdr:oneCellAnchor>
    <xdr:from>
      <xdr:col>2</xdr:col>
      <xdr:colOff>861060</xdr:colOff>
      <xdr:row>50</xdr:row>
      <xdr:rowOff>0</xdr:rowOff>
    </xdr:from>
    <xdr:ext cx="76200" cy="202776"/>
    <xdr:sp macro="" textlink="">
      <xdr:nvSpPr>
        <xdr:cNvPr id="1277" name="Text Box 6">
          <a:extLst>
            <a:ext uri="{FF2B5EF4-FFF2-40B4-BE49-F238E27FC236}">
              <a16:creationId xmlns="" xmlns:a16="http://schemas.microsoft.com/office/drawing/2014/main" id="{00000000-0008-0000-0500-0000FD040000}"/>
            </a:ext>
          </a:extLst>
        </xdr:cNvPr>
        <xdr:cNvSpPr txBox="1">
          <a:spLocks noChangeArrowheads="1"/>
        </xdr:cNvSpPr>
      </xdr:nvSpPr>
      <xdr:spPr bwMode="auto">
        <a:xfrm>
          <a:off x="1289685" y="8134350"/>
          <a:ext cx="76200" cy="202776"/>
        </a:xfrm>
        <a:prstGeom prst="rect">
          <a:avLst/>
        </a:prstGeom>
        <a:noFill/>
        <a:ln w="9525">
          <a:noFill/>
          <a:miter lim="800000"/>
          <a:headEnd/>
          <a:tailEnd/>
        </a:ln>
      </xdr:spPr>
    </xdr:sp>
    <xdr:clientData/>
  </xdr:oneCellAnchor>
  <xdr:oneCellAnchor>
    <xdr:from>
      <xdr:col>2</xdr:col>
      <xdr:colOff>861060</xdr:colOff>
      <xdr:row>50</xdr:row>
      <xdr:rowOff>0</xdr:rowOff>
    </xdr:from>
    <xdr:ext cx="76200" cy="167640"/>
    <xdr:sp macro="" textlink="">
      <xdr:nvSpPr>
        <xdr:cNvPr id="1278" name="Text Box 6">
          <a:extLst>
            <a:ext uri="{FF2B5EF4-FFF2-40B4-BE49-F238E27FC236}">
              <a16:creationId xmlns="" xmlns:a16="http://schemas.microsoft.com/office/drawing/2014/main" id="{00000000-0008-0000-0500-0000FE040000}"/>
            </a:ext>
          </a:extLst>
        </xdr:cNvPr>
        <xdr:cNvSpPr txBox="1">
          <a:spLocks noChangeArrowheads="1"/>
        </xdr:cNvSpPr>
      </xdr:nvSpPr>
      <xdr:spPr bwMode="auto">
        <a:xfrm>
          <a:off x="1289685" y="8134350"/>
          <a:ext cx="76200" cy="167640"/>
        </a:xfrm>
        <a:prstGeom prst="rect">
          <a:avLst/>
        </a:prstGeom>
        <a:noFill/>
        <a:ln w="9525">
          <a:noFill/>
          <a:miter lim="800000"/>
          <a:headEnd/>
          <a:tailEnd/>
        </a:ln>
      </xdr:spPr>
    </xdr:sp>
    <xdr:clientData/>
  </xdr:oneCellAnchor>
  <xdr:oneCellAnchor>
    <xdr:from>
      <xdr:col>2</xdr:col>
      <xdr:colOff>861060</xdr:colOff>
      <xdr:row>50</xdr:row>
      <xdr:rowOff>0</xdr:rowOff>
    </xdr:from>
    <xdr:ext cx="76200" cy="167640"/>
    <xdr:sp macro="" textlink="">
      <xdr:nvSpPr>
        <xdr:cNvPr id="1279" name="Text Box 6">
          <a:extLst>
            <a:ext uri="{FF2B5EF4-FFF2-40B4-BE49-F238E27FC236}">
              <a16:creationId xmlns="" xmlns:a16="http://schemas.microsoft.com/office/drawing/2014/main" id="{00000000-0008-0000-0500-0000FF040000}"/>
            </a:ext>
          </a:extLst>
        </xdr:cNvPr>
        <xdr:cNvSpPr txBox="1">
          <a:spLocks noChangeArrowheads="1"/>
        </xdr:cNvSpPr>
      </xdr:nvSpPr>
      <xdr:spPr bwMode="auto">
        <a:xfrm>
          <a:off x="1289685" y="8134350"/>
          <a:ext cx="76200" cy="167640"/>
        </a:xfrm>
        <a:prstGeom prst="rect">
          <a:avLst/>
        </a:prstGeom>
        <a:noFill/>
        <a:ln w="9525">
          <a:noFill/>
          <a:miter lim="800000"/>
          <a:headEnd/>
          <a:tailEnd/>
        </a:ln>
      </xdr:spPr>
    </xdr:sp>
    <xdr:clientData/>
  </xdr:oneCellAnchor>
  <xdr:oneCellAnchor>
    <xdr:from>
      <xdr:col>2</xdr:col>
      <xdr:colOff>861060</xdr:colOff>
      <xdr:row>50</xdr:row>
      <xdr:rowOff>0</xdr:rowOff>
    </xdr:from>
    <xdr:ext cx="76200" cy="167640"/>
    <xdr:sp macro="" textlink="">
      <xdr:nvSpPr>
        <xdr:cNvPr id="1280" name="Text Box 6">
          <a:extLst>
            <a:ext uri="{FF2B5EF4-FFF2-40B4-BE49-F238E27FC236}">
              <a16:creationId xmlns="" xmlns:a16="http://schemas.microsoft.com/office/drawing/2014/main" id="{00000000-0008-0000-0500-000000050000}"/>
            </a:ext>
          </a:extLst>
        </xdr:cNvPr>
        <xdr:cNvSpPr txBox="1">
          <a:spLocks noChangeArrowheads="1"/>
        </xdr:cNvSpPr>
      </xdr:nvSpPr>
      <xdr:spPr bwMode="auto">
        <a:xfrm>
          <a:off x="1289685" y="8134350"/>
          <a:ext cx="76200" cy="167640"/>
        </a:xfrm>
        <a:prstGeom prst="rect">
          <a:avLst/>
        </a:prstGeom>
        <a:noFill/>
        <a:ln w="9525">
          <a:noFill/>
          <a:miter lim="800000"/>
          <a:headEnd/>
          <a:tailEnd/>
        </a:ln>
      </xdr:spPr>
    </xdr:sp>
    <xdr:clientData/>
  </xdr:oneCellAnchor>
  <xdr:oneCellAnchor>
    <xdr:from>
      <xdr:col>2</xdr:col>
      <xdr:colOff>861060</xdr:colOff>
      <xdr:row>50</xdr:row>
      <xdr:rowOff>0</xdr:rowOff>
    </xdr:from>
    <xdr:ext cx="76200" cy="197082"/>
    <xdr:sp macro="" textlink="">
      <xdr:nvSpPr>
        <xdr:cNvPr id="1281" name="Text Box 6">
          <a:extLst>
            <a:ext uri="{FF2B5EF4-FFF2-40B4-BE49-F238E27FC236}">
              <a16:creationId xmlns="" xmlns:a16="http://schemas.microsoft.com/office/drawing/2014/main" id="{00000000-0008-0000-0500-000001050000}"/>
            </a:ext>
          </a:extLst>
        </xdr:cNvPr>
        <xdr:cNvSpPr txBox="1">
          <a:spLocks noChangeArrowheads="1"/>
        </xdr:cNvSpPr>
      </xdr:nvSpPr>
      <xdr:spPr bwMode="auto">
        <a:xfrm>
          <a:off x="1289685" y="8134350"/>
          <a:ext cx="76200" cy="197082"/>
        </a:xfrm>
        <a:prstGeom prst="rect">
          <a:avLst/>
        </a:prstGeom>
        <a:noFill/>
        <a:ln w="9525">
          <a:noFill/>
          <a:miter lim="800000"/>
          <a:headEnd/>
          <a:tailEnd/>
        </a:ln>
      </xdr:spPr>
    </xdr:sp>
    <xdr:clientData/>
  </xdr:oneCellAnchor>
  <xdr:oneCellAnchor>
    <xdr:from>
      <xdr:col>2</xdr:col>
      <xdr:colOff>861060</xdr:colOff>
      <xdr:row>50</xdr:row>
      <xdr:rowOff>0</xdr:rowOff>
    </xdr:from>
    <xdr:ext cx="76200" cy="202777"/>
    <xdr:sp macro="" textlink="">
      <xdr:nvSpPr>
        <xdr:cNvPr id="1282" name="Text Box 6">
          <a:extLst>
            <a:ext uri="{FF2B5EF4-FFF2-40B4-BE49-F238E27FC236}">
              <a16:creationId xmlns="" xmlns:a16="http://schemas.microsoft.com/office/drawing/2014/main" id="{00000000-0008-0000-0500-000002050000}"/>
            </a:ext>
          </a:extLst>
        </xdr:cNvPr>
        <xdr:cNvSpPr txBox="1">
          <a:spLocks noChangeArrowheads="1"/>
        </xdr:cNvSpPr>
      </xdr:nvSpPr>
      <xdr:spPr bwMode="auto">
        <a:xfrm>
          <a:off x="1289685" y="8134350"/>
          <a:ext cx="76200" cy="202777"/>
        </a:xfrm>
        <a:prstGeom prst="rect">
          <a:avLst/>
        </a:prstGeom>
        <a:noFill/>
        <a:ln w="9525">
          <a:noFill/>
          <a:miter lim="800000"/>
          <a:headEnd/>
          <a:tailEnd/>
        </a:ln>
      </xdr:spPr>
    </xdr:sp>
    <xdr:clientData/>
  </xdr:oneCellAnchor>
  <xdr:oneCellAnchor>
    <xdr:from>
      <xdr:col>2</xdr:col>
      <xdr:colOff>861060</xdr:colOff>
      <xdr:row>50</xdr:row>
      <xdr:rowOff>0</xdr:rowOff>
    </xdr:from>
    <xdr:ext cx="76200" cy="202777"/>
    <xdr:sp macro="" textlink="">
      <xdr:nvSpPr>
        <xdr:cNvPr id="1283" name="Text Box 6">
          <a:extLst>
            <a:ext uri="{FF2B5EF4-FFF2-40B4-BE49-F238E27FC236}">
              <a16:creationId xmlns="" xmlns:a16="http://schemas.microsoft.com/office/drawing/2014/main" id="{00000000-0008-0000-0500-000003050000}"/>
            </a:ext>
          </a:extLst>
        </xdr:cNvPr>
        <xdr:cNvSpPr txBox="1">
          <a:spLocks noChangeArrowheads="1"/>
        </xdr:cNvSpPr>
      </xdr:nvSpPr>
      <xdr:spPr bwMode="auto">
        <a:xfrm>
          <a:off x="1289685" y="8134350"/>
          <a:ext cx="76200" cy="202777"/>
        </a:xfrm>
        <a:prstGeom prst="rect">
          <a:avLst/>
        </a:prstGeom>
        <a:noFill/>
        <a:ln w="9525">
          <a:noFill/>
          <a:miter lim="800000"/>
          <a:headEnd/>
          <a:tailEnd/>
        </a:ln>
      </xdr:spPr>
    </xdr:sp>
    <xdr:clientData/>
  </xdr:oneCellAnchor>
  <xdr:oneCellAnchor>
    <xdr:from>
      <xdr:col>2</xdr:col>
      <xdr:colOff>861060</xdr:colOff>
      <xdr:row>50</xdr:row>
      <xdr:rowOff>0</xdr:rowOff>
    </xdr:from>
    <xdr:ext cx="76200" cy="202777"/>
    <xdr:sp macro="" textlink="">
      <xdr:nvSpPr>
        <xdr:cNvPr id="1284" name="Text Box 6">
          <a:extLst>
            <a:ext uri="{FF2B5EF4-FFF2-40B4-BE49-F238E27FC236}">
              <a16:creationId xmlns="" xmlns:a16="http://schemas.microsoft.com/office/drawing/2014/main" id="{00000000-0008-0000-0500-000004050000}"/>
            </a:ext>
          </a:extLst>
        </xdr:cNvPr>
        <xdr:cNvSpPr txBox="1">
          <a:spLocks noChangeArrowheads="1"/>
        </xdr:cNvSpPr>
      </xdr:nvSpPr>
      <xdr:spPr bwMode="auto">
        <a:xfrm>
          <a:off x="1289685" y="8134350"/>
          <a:ext cx="76200" cy="202777"/>
        </a:xfrm>
        <a:prstGeom prst="rect">
          <a:avLst/>
        </a:prstGeom>
        <a:noFill/>
        <a:ln w="9525">
          <a:noFill/>
          <a:miter lim="800000"/>
          <a:headEnd/>
          <a:tailEnd/>
        </a:ln>
      </xdr:spPr>
    </xdr:sp>
    <xdr:clientData/>
  </xdr:oneCellAnchor>
  <xdr:oneCellAnchor>
    <xdr:from>
      <xdr:col>2</xdr:col>
      <xdr:colOff>861060</xdr:colOff>
      <xdr:row>50</xdr:row>
      <xdr:rowOff>0</xdr:rowOff>
    </xdr:from>
    <xdr:ext cx="76200" cy="167640"/>
    <xdr:sp macro="" textlink="">
      <xdr:nvSpPr>
        <xdr:cNvPr id="1285" name="Text Box 6">
          <a:extLst>
            <a:ext uri="{FF2B5EF4-FFF2-40B4-BE49-F238E27FC236}">
              <a16:creationId xmlns="" xmlns:a16="http://schemas.microsoft.com/office/drawing/2014/main" id="{00000000-0008-0000-0500-000005050000}"/>
            </a:ext>
          </a:extLst>
        </xdr:cNvPr>
        <xdr:cNvSpPr txBox="1">
          <a:spLocks noChangeArrowheads="1"/>
        </xdr:cNvSpPr>
      </xdr:nvSpPr>
      <xdr:spPr bwMode="auto">
        <a:xfrm>
          <a:off x="1289685" y="8134350"/>
          <a:ext cx="76200" cy="167640"/>
        </a:xfrm>
        <a:prstGeom prst="rect">
          <a:avLst/>
        </a:prstGeom>
        <a:noFill/>
        <a:ln w="9525">
          <a:noFill/>
          <a:miter lim="800000"/>
          <a:headEnd/>
          <a:tailEnd/>
        </a:ln>
      </xdr:spPr>
    </xdr:sp>
    <xdr:clientData/>
  </xdr:oneCellAnchor>
  <xdr:oneCellAnchor>
    <xdr:from>
      <xdr:col>2</xdr:col>
      <xdr:colOff>861060</xdr:colOff>
      <xdr:row>50</xdr:row>
      <xdr:rowOff>0</xdr:rowOff>
    </xdr:from>
    <xdr:ext cx="76200" cy="167640"/>
    <xdr:sp macro="" textlink="">
      <xdr:nvSpPr>
        <xdr:cNvPr id="1286" name="Text Box 6">
          <a:extLst>
            <a:ext uri="{FF2B5EF4-FFF2-40B4-BE49-F238E27FC236}">
              <a16:creationId xmlns="" xmlns:a16="http://schemas.microsoft.com/office/drawing/2014/main" id="{00000000-0008-0000-0500-000006050000}"/>
            </a:ext>
          </a:extLst>
        </xdr:cNvPr>
        <xdr:cNvSpPr txBox="1">
          <a:spLocks noChangeArrowheads="1"/>
        </xdr:cNvSpPr>
      </xdr:nvSpPr>
      <xdr:spPr bwMode="auto">
        <a:xfrm>
          <a:off x="1289685" y="8134350"/>
          <a:ext cx="76200" cy="167640"/>
        </a:xfrm>
        <a:prstGeom prst="rect">
          <a:avLst/>
        </a:prstGeom>
        <a:noFill/>
        <a:ln w="9525">
          <a:noFill/>
          <a:miter lim="800000"/>
          <a:headEnd/>
          <a:tailEnd/>
        </a:ln>
      </xdr:spPr>
    </xdr:sp>
    <xdr:clientData/>
  </xdr:oneCellAnchor>
  <xdr:oneCellAnchor>
    <xdr:from>
      <xdr:col>2</xdr:col>
      <xdr:colOff>861060</xdr:colOff>
      <xdr:row>50</xdr:row>
      <xdr:rowOff>0</xdr:rowOff>
    </xdr:from>
    <xdr:ext cx="76200" cy="167640"/>
    <xdr:sp macro="" textlink="">
      <xdr:nvSpPr>
        <xdr:cNvPr id="1287" name="Text Box 6">
          <a:extLst>
            <a:ext uri="{FF2B5EF4-FFF2-40B4-BE49-F238E27FC236}">
              <a16:creationId xmlns="" xmlns:a16="http://schemas.microsoft.com/office/drawing/2014/main" id="{00000000-0008-0000-0500-000007050000}"/>
            </a:ext>
          </a:extLst>
        </xdr:cNvPr>
        <xdr:cNvSpPr txBox="1">
          <a:spLocks noChangeArrowheads="1"/>
        </xdr:cNvSpPr>
      </xdr:nvSpPr>
      <xdr:spPr bwMode="auto">
        <a:xfrm>
          <a:off x="1289685" y="8134350"/>
          <a:ext cx="76200" cy="167640"/>
        </a:xfrm>
        <a:prstGeom prst="rect">
          <a:avLst/>
        </a:prstGeom>
        <a:noFill/>
        <a:ln w="9525">
          <a:noFill/>
          <a:miter lim="800000"/>
          <a:headEnd/>
          <a:tailEnd/>
        </a:ln>
      </xdr:spPr>
    </xdr:sp>
    <xdr:clientData/>
  </xdr:oneCellAnchor>
  <xdr:oneCellAnchor>
    <xdr:from>
      <xdr:col>2</xdr:col>
      <xdr:colOff>861060</xdr:colOff>
      <xdr:row>50</xdr:row>
      <xdr:rowOff>0</xdr:rowOff>
    </xdr:from>
    <xdr:ext cx="76200" cy="196216"/>
    <xdr:sp macro="" textlink="">
      <xdr:nvSpPr>
        <xdr:cNvPr id="1288" name="Text Box 6">
          <a:extLst>
            <a:ext uri="{FF2B5EF4-FFF2-40B4-BE49-F238E27FC236}">
              <a16:creationId xmlns="" xmlns:a16="http://schemas.microsoft.com/office/drawing/2014/main" id="{00000000-0008-0000-0500-000008050000}"/>
            </a:ext>
          </a:extLst>
        </xdr:cNvPr>
        <xdr:cNvSpPr txBox="1">
          <a:spLocks noChangeArrowheads="1"/>
        </xdr:cNvSpPr>
      </xdr:nvSpPr>
      <xdr:spPr bwMode="auto">
        <a:xfrm>
          <a:off x="1289685" y="8134350"/>
          <a:ext cx="76200" cy="196216"/>
        </a:xfrm>
        <a:prstGeom prst="rect">
          <a:avLst/>
        </a:prstGeom>
        <a:noFill/>
        <a:ln w="9525">
          <a:noFill/>
          <a:miter lim="800000"/>
          <a:headEnd/>
          <a:tailEnd/>
        </a:ln>
      </xdr:spPr>
    </xdr:sp>
    <xdr:clientData/>
  </xdr:oneCellAnchor>
  <xdr:oneCellAnchor>
    <xdr:from>
      <xdr:col>2</xdr:col>
      <xdr:colOff>838200</xdr:colOff>
      <xdr:row>50</xdr:row>
      <xdr:rowOff>0</xdr:rowOff>
    </xdr:from>
    <xdr:ext cx="76200" cy="200025"/>
    <xdr:sp macro="" textlink="">
      <xdr:nvSpPr>
        <xdr:cNvPr id="1289" name="Text Box 6">
          <a:extLst>
            <a:ext uri="{FF2B5EF4-FFF2-40B4-BE49-F238E27FC236}">
              <a16:creationId xmlns="" xmlns:a16="http://schemas.microsoft.com/office/drawing/2014/main" id="{00000000-0008-0000-0500-000009050000}"/>
            </a:ext>
          </a:extLst>
        </xdr:cNvPr>
        <xdr:cNvSpPr txBox="1">
          <a:spLocks noChangeArrowheads="1"/>
        </xdr:cNvSpPr>
      </xdr:nvSpPr>
      <xdr:spPr bwMode="auto">
        <a:xfrm>
          <a:off x="1266825" y="8134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50</xdr:row>
      <xdr:rowOff>0</xdr:rowOff>
    </xdr:from>
    <xdr:ext cx="76200" cy="200025"/>
    <xdr:sp macro="" textlink="">
      <xdr:nvSpPr>
        <xdr:cNvPr id="1290" name="Text Box 6">
          <a:extLst>
            <a:ext uri="{FF2B5EF4-FFF2-40B4-BE49-F238E27FC236}">
              <a16:creationId xmlns="" xmlns:a16="http://schemas.microsoft.com/office/drawing/2014/main" id="{00000000-0008-0000-0500-00000A050000}"/>
            </a:ext>
          </a:extLst>
        </xdr:cNvPr>
        <xdr:cNvSpPr txBox="1">
          <a:spLocks noChangeArrowheads="1"/>
        </xdr:cNvSpPr>
      </xdr:nvSpPr>
      <xdr:spPr bwMode="auto">
        <a:xfrm>
          <a:off x="1266825" y="8134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50</xdr:row>
      <xdr:rowOff>0</xdr:rowOff>
    </xdr:from>
    <xdr:ext cx="76200" cy="195157"/>
    <xdr:sp macro="" textlink="">
      <xdr:nvSpPr>
        <xdr:cNvPr id="1291" name="Text Box 6">
          <a:extLst>
            <a:ext uri="{FF2B5EF4-FFF2-40B4-BE49-F238E27FC236}">
              <a16:creationId xmlns="" xmlns:a16="http://schemas.microsoft.com/office/drawing/2014/main" id="{00000000-0008-0000-0500-00000B050000}"/>
            </a:ext>
          </a:extLst>
        </xdr:cNvPr>
        <xdr:cNvSpPr txBox="1">
          <a:spLocks noChangeArrowheads="1"/>
        </xdr:cNvSpPr>
      </xdr:nvSpPr>
      <xdr:spPr bwMode="auto">
        <a:xfrm>
          <a:off x="1289685" y="8134350"/>
          <a:ext cx="76200" cy="195157"/>
        </a:xfrm>
        <a:prstGeom prst="rect">
          <a:avLst/>
        </a:prstGeom>
        <a:noFill/>
        <a:ln w="9525">
          <a:noFill/>
          <a:miter lim="800000"/>
          <a:headEnd/>
          <a:tailEnd/>
        </a:ln>
      </xdr:spPr>
    </xdr:sp>
    <xdr:clientData/>
  </xdr:oneCellAnchor>
  <xdr:oneCellAnchor>
    <xdr:from>
      <xdr:col>2</xdr:col>
      <xdr:colOff>861060</xdr:colOff>
      <xdr:row>50</xdr:row>
      <xdr:rowOff>0</xdr:rowOff>
    </xdr:from>
    <xdr:ext cx="76200" cy="197082"/>
    <xdr:sp macro="" textlink="">
      <xdr:nvSpPr>
        <xdr:cNvPr id="1292" name="Text Box 6">
          <a:extLst>
            <a:ext uri="{FF2B5EF4-FFF2-40B4-BE49-F238E27FC236}">
              <a16:creationId xmlns="" xmlns:a16="http://schemas.microsoft.com/office/drawing/2014/main" id="{00000000-0008-0000-0500-00000C050000}"/>
            </a:ext>
          </a:extLst>
        </xdr:cNvPr>
        <xdr:cNvSpPr txBox="1">
          <a:spLocks noChangeArrowheads="1"/>
        </xdr:cNvSpPr>
      </xdr:nvSpPr>
      <xdr:spPr bwMode="auto">
        <a:xfrm>
          <a:off x="1289685" y="8134350"/>
          <a:ext cx="76200" cy="197082"/>
        </a:xfrm>
        <a:prstGeom prst="rect">
          <a:avLst/>
        </a:prstGeom>
        <a:noFill/>
        <a:ln w="9525">
          <a:noFill/>
          <a:miter lim="800000"/>
          <a:headEnd/>
          <a:tailEnd/>
        </a:ln>
      </xdr:spPr>
    </xdr:sp>
    <xdr:clientData/>
  </xdr:oneCellAnchor>
  <xdr:oneCellAnchor>
    <xdr:from>
      <xdr:col>2</xdr:col>
      <xdr:colOff>861060</xdr:colOff>
      <xdr:row>50</xdr:row>
      <xdr:rowOff>0</xdr:rowOff>
    </xdr:from>
    <xdr:ext cx="76200" cy="202777"/>
    <xdr:sp macro="" textlink="">
      <xdr:nvSpPr>
        <xdr:cNvPr id="1293" name="Text Box 6">
          <a:extLst>
            <a:ext uri="{FF2B5EF4-FFF2-40B4-BE49-F238E27FC236}">
              <a16:creationId xmlns="" xmlns:a16="http://schemas.microsoft.com/office/drawing/2014/main" id="{00000000-0008-0000-0500-00000D050000}"/>
            </a:ext>
          </a:extLst>
        </xdr:cNvPr>
        <xdr:cNvSpPr txBox="1">
          <a:spLocks noChangeArrowheads="1"/>
        </xdr:cNvSpPr>
      </xdr:nvSpPr>
      <xdr:spPr bwMode="auto">
        <a:xfrm>
          <a:off x="1289685" y="8134350"/>
          <a:ext cx="76200" cy="202777"/>
        </a:xfrm>
        <a:prstGeom prst="rect">
          <a:avLst/>
        </a:prstGeom>
        <a:noFill/>
        <a:ln w="9525">
          <a:noFill/>
          <a:miter lim="800000"/>
          <a:headEnd/>
          <a:tailEnd/>
        </a:ln>
      </xdr:spPr>
    </xdr:sp>
    <xdr:clientData/>
  </xdr:oneCellAnchor>
  <xdr:oneCellAnchor>
    <xdr:from>
      <xdr:col>2</xdr:col>
      <xdr:colOff>861060</xdr:colOff>
      <xdr:row>50</xdr:row>
      <xdr:rowOff>0</xdr:rowOff>
    </xdr:from>
    <xdr:ext cx="76200" cy="202777"/>
    <xdr:sp macro="" textlink="">
      <xdr:nvSpPr>
        <xdr:cNvPr id="1294" name="Text Box 6">
          <a:extLst>
            <a:ext uri="{FF2B5EF4-FFF2-40B4-BE49-F238E27FC236}">
              <a16:creationId xmlns="" xmlns:a16="http://schemas.microsoft.com/office/drawing/2014/main" id="{00000000-0008-0000-0500-00000E050000}"/>
            </a:ext>
          </a:extLst>
        </xdr:cNvPr>
        <xdr:cNvSpPr txBox="1">
          <a:spLocks noChangeArrowheads="1"/>
        </xdr:cNvSpPr>
      </xdr:nvSpPr>
      <xdr:spPr bwMode="auto">
        <a:xfrm>
          <a:off x="1289685" y="8134350"/>
          <a:ext cx="76200" cy="202777"/>
        </a:xfrm>
        <a:prstGeom prst="rect">
          <a:avLst/>
        </a:prstGeom>
        <a:noFill/>
        <a:ln w="9525">
          <a:noFill/>
          <a:miter lim="800000"/>
          <a:headEnd/>
          <a:tailEnd/>
        </a:ln>
      </xdr:spPr>
    </xdr:sp>
    <xdr:clientData/>
  </xdr:oneCellAnchor>
  <xdr:oneCellAnchor>
    <xdr:from>
      <xdr:col>2</xdr:col>
      <xdr:colOff>861060</xdr:colOff>
      <xdr:row>50</xdr:row>
      <xdr:rowOff>0</xdr:rowOff>
    </xdr:from>
    <xdr:ext cx="76200" cy="202777"/>
    <xdr:sp macro="" textlink="">
      <xdr:nvSpPr>
        <xdr:cNvPr id="1295" name="Text Box 6">
          <a:extLst>
            <a:ext uri="{FF2B5EF4-FFF2-40B4-BE49-F238E27FC236}">
              <a16:creationId xmlns="" xmlns:a16="http://schemas.microsoft.com/office/drawing/2014/main" id="{00000000-0008-0000-0500-00000F050000}"/>
            </a:ext>
          </a:extLst>
        </xdr:cNvPr>
        <xdr:cNvSpPr txBox="1">
          <a:spLocks noChangeArrowheads="1"/>
        </xdr:cNvSpPr>
      </xdr:nvSpPr>
      <xdr:spPr bwMode="auto">
        <a:xfrm>
          <a:off x="1289685" y="8134350"/>
          <a:ext cx="76200" cy="202777"/>
        </a:xfrm>
        <a:prstGeom prst="rect">
          <a:avLst/>
        </a:prstGeom>
        <a:noFill/>
        <a:ln w="9525">
          <a:noFill/>
          <a:miter lim="800000"/>
          <a:headEnd/>
          <a:tailEnd/>
        </a:ln>
      </xdr:spPr>
    </xdr:sp>
    <xdr:clientData/>
  </xdr:oneCellAnchor>
  <xdr:oneCellAnchor>
    <xdr:from>
      <xdr:col>2</xdr:col>
      <xdr:colOff>861060</xdr:colOff>
      <xdr:row>50</xdr:row>
      <xdr:rowOff>0</xdr:rowOff>
    </xdr:from>
    <xdr:ext cx="76200" cy="167640"/>
    <xdr:sp macro="" textlink="">
      <xdr:nvSpPr>
        <xdr:cNvPr id="1296" name="Text Box 6">
          <a:extLst>
            <a:ext uri="{FF2B5EF4-FFF2-40B4-BE49-F238E27FC236}">
              <a16:creationId xmlns="" xmlns:a16="http://schemas.microsoft.com/office/drawing/2014/main" id="{00000000-0008-0000-0500-000010050000}"/>
            </a:ext>
          </a:extLst>
        </xdr:cNvPr>
        <xdr:cNvSpPr txBox="1">
          <a:spLocks noChangeArrowheads="1"/>
        </xdr:cNvSpPr>
      </xdr:nvSpPr>
      <xdr:spPr bwMode="auto">
        <a:xfrm>
          <a:off x="1289685" y="8134350"/>
          <a:ext cx="76200" cy="167640"/>
        </a:xfrm>
        <a:prstGeom prst="rect">
          <a:avLst/>
        </a:prstGeom>
        <a:noFill/>
        <a:ln w="9525">
          <a:noFill/>
          <a:miter lim="800000"/>
          <a:headEnd/>
          <a:tailEnd/>
        </a:ln>
      </xdr:spPr>
    </xdr:sp>
    <xdr:clientData/>
  </xdr:oneCellAnchor>
  <xdr:oneCellAnchor>
    <xdr:from>
      <xdr:col>2</xdr:col>
      <xdr:colOff>861060</xdr:colOff>
      <xdr:row>50</xdr:row>
      <xdr:rowOff>0</xdr:rowOff>
    </xdr:from>
    <xdr:ext cx="76200" cy="167640"/>
    <xdr:sp macro="" textlink="">
      <xdr:nvSpPr>
        <xdr:cNvPr id="1297" name="Text Box 6">
          <a:extLst>
            <a:ext uri="{FF2B5EF4-FFF2-40B4-BE49-F238E27FC236}">
              <a16:creationId xmlns="" xmlns:a16="http://schemas.microsoft.com/office/drawing/2014/main" id="{00000000-0008-0000-0500-000011050000}"/>
            </a:ext>
          </a:extLst>
        </xdr:cNvPr>
        <xdr:cNvSpPr txBox="1">
          <a:spLocks noChangeArrowheads="1"/>
        </xdr:cNvSpPr>
      </xdr:nvSpPr>
      <xdr:spPr bwMode="auto">
        <a:xfrm>
          <a:off x="1289685" y="8134350"/>
          <a:ext cx="76200" cy="167640"/>
        </a:xfrm>
        <a:prstGeom prst="rect">
          <a:avLst/>
        </a:prstGeom>
        <a:noFill/>
        <a:ln w="9525">
          <a:noFill/>
          <a:miter lim="800000"/>
          <a:headEnd/>
          <a:tailEnd/>
        </a:ln>
      </xdr:spPr>
    </xdr:sp>
    <xdr:clientData/>
  </xdr:oneCellAnchor>
  <xdr:oneCellAnchor>
    <xdr:from>
      <xdr:col>2</xdr:col>
      <xdr:colOff>861060</xdr:colOff>
      <xdr:row>50</xdr:row>
      <xdr:rowOff>0</xdr:rowOff>
    </xdr:from>
    <xdr:ext cx="76200" cy="167640"/>
    <xdr:sp macro="" textlink="">
      <xdr:nvSpPr>
        <xdr:cNvPr id="1298" name="Text Box 6">
          <a:extLst>
            <a:ext uri="{FF2B5EF4-FFF2-40B4-BE49-F238E27FC236}">
              <a16:creationId xmlns="" xmlns:a16="http://schemas.microsoft.com/office/drawing/2014/main" id="{00000000-0008-0000-0500-000012050000}"/>
            </a:ext>
          </a:extLst>
        </xdr:cNvPr>
        <xdr:cNvSpPr txBox="1">
          <a:spLocks noChangeArrowheads="1"/>
        </xdr:cNvSpPr>
      </xdr:nvSpPr>
      <xdr:spPr bwMode="auto">
        <a:xfrm>
          <a:off x="1289685" y="8134350"/>
          <a:ext cx="76200" cy="167640"/>
        </a:xfrm>
        <a:prstGeom prst="rect">
          <a:avLst/>
        </a:prstGeom>
        <a:noFill/>
        <a:ln w="9525">
          <a:noFill/>
          <a:miter lim="800000"/>
          <a:headEnd/>
          <a:tailEnd/>
        </a:ln>
      </xdr:spPr>
    </xdr:sp>
    <xdr:clientData/>
  </xdr:oneCellAnchor>
  <xdr:oneCellAnchor>
    <xdr:from>
      <xdr:col>2</xdr:col>
      <xdr:colOff>861060</xdr:colOff>
      <xdr:row>50</xdr:row>
      <xdr:rowOff>0</xdr:rowOff>
    </xdr:from>
    <xdr:ext cx="76200" cy="196216"/>
    <xdr:sp macro="" textlink="">
      <xdr:nvSpPr>
        <xdr:cNvPr id="1299" name="Text Box 6">
          <a:extLst>
            <a:ext uri="{FF2B5EF4-FFF2-40B4-BE49-F238E27FC236}">
              <a16:creationId xmlns="" xmlns:a16="http://schemas.microsoft.com/office/drawing/2014/main" id="{00000000-0008-0000-0500-000013050000}"/>
            </a:ext>
          </a:extLst>
        </xdr:cNvPr>
        <xdr:cNvSpPr txBox="1">
          <a:spLocks noChangeArrowheads="1"/>
        </xdr:cNvSpPr>
      </xdr:nvSpPr>
      <xdr:spPr bwMode="auto">
        <a:xfrm>
          <a:off x="1289685" y="8134350"/>
          <a:ext cx="76200" cy="196216"/>
        </a:xfrm>
        <a:prstGeom prst="rect">
          <a:avLst/>
        </a:prstGeom>
        <a:noFill/>
        <a:ln w="9525">
          <a:noFill/>
          <a:miter lim="800000"/>
          <a:headEnd/>
          <a:tailEnd/>
        </a:ln>
      </xdr:spPr>
    </xdr:sp>
    <xdr:clientData/>
  </xdr:oneCellAnchor>
  <xdr:oneCellAnchor>
    <xdr:from>
      <xdr:col>2</xdr:col>
      <xdr:colOff>838200</xdr:colOff>
      <xdr:row>50</xdr:row>
      <xdr:rowOff>0</xdr:rowOff>
    </xdr:from>
    <xdr:ext cx="76200" cy="200025"/>
    <xdr:sp macro="" textlink="">
      <xdr:nvSpPr>
        <xdr:cNvPr id="1300" name="Text Box 6">
          <a:extLst>
            <a:ext uri="{FF2B5EF4-FFF2-40B4-BE49-F238E27FC236}">
              <a16:creationId xmlns="" xmlns:a16="http://schemas.microsoft.com/office/drawing/2014/main" id="{00000000-0008-0000-0500-000014050000}"/>
            </a:ext>
          </a:extLst>
        </xdr:cNvPr>
        <xdr:cNvSpPr txBox="1">
          <a:spLocks noChangeArrowheads="1"/>
        </xdr:cNvSpPr>
      </xdr:nvSpPr>
      <xdr:spPr bwMode="auto">
        <a:xfrm>
          <a:off x="1266825" y="8134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50</xdr:row>
      <xdr:rowOff>0</xdr:rowOff>
    </xdr:from>
    <xdr:ext cx="76200" cy="200025"/>
    <xdr:sp macro="" textlink="">
      <xdr:nvSpPr>
        <xdr:cNvPr id="1301" name="Text Box 6">
          <a:extLst>
            <a:ext uri="{FF2B5EF4-FFF2-40B4-BE49-F238E27FC236}">
              <a16:creationId xmlns="" xmlns:a16="http://schemas.microsoft.com/office/drawing/2014/main" id="{00000000-0008-0000-0500-000015050000}"/>
            </a:ext>
          </a:extLst>
        </xdr:cNvPr>
        <xdr:cNvSpPr txBox="1">
          <a:spLocks noChangeArrowheads="1"/>
        </xdr:cNvSpPr>
      </xdr:nvSpPr>
      <xdr:spPr bwMode="auto">
        <a:xfrm>
          <a:off x="1266825" y="8134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50</xdr:row>
      <xdr:rowOff>0</xdr:rowOff>
    </xdr:from>
    <xdr:ext cx="76200" cy="200025"/>
    <xdr:sp macro="" textlink="">
      <xdr:nvSpPr>
        <xdr:cNvPr id="1302" name="Text Box 6">
          <a:extLst>
            <a:ext uri="{FF2B5EF4-FFF2-40B4-BE49-F238E27FC236}">
              <a16:creationId xmlns="" xmlns:a16="http://schemas.microsoft.com/office/drawing/2014/main" id="{00000000-0008-0000-0500-000016050000}"/>
            </a:ext>
          </a:extLst>
        </xdr:cNvPr>
        <xdr:cNvSpPr txBox="1">
          <a:spLocks noChangeArrowheads="1"/>
        </xdr:cNvSpPr>
      </xdr:nvSpPr>
      <xdr:spPr bwMode="auto">
        <a:xfrm>
          <a:off x="1266825" y="8134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50</xdr:row>
      <xdr:rowOff>0</xdr:rowOff>
    </xdr:from>
    <xdr:ext cx="76200" cy="200025"/>
    <xdr:sp macro="" textlink="">
      <xdr:nvSpPr>
        <xdr:cNvPr id="1303" name="Text Box 6">
          <a:extLst>
            <a:ext uri="{FF2B5EF4-FFF2-40B4-BE49-F238E27FC236}">
              <a16:creationId xmlns="" xmlns:a16="http://schemas.microsoft.com/office/drawing/2014/main" id="{00000000-0008-0000-0500-000017050000}"/>
            </a:ext>
          </a:extLst>
        </xdr:cNvPr>
        <xdr:cNvSpPr txBox="1">
          <a:spLocks noChangeArrowheads="1"/>
        </xdr:cNvSpPr>
      </xdr:nvSpPr>
      <xdr:spPr bwMode="auto">
        <a:xfrm>
          <a:off x="1266825" y="8134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52</xdr:row>
      <xdr:rowOff>0</xdr:rowOff>
    </xdr:from>
    <xdr:ext cx="76200" cy="888576"/>
    <xdr:sp macro="" textlink="">
      <xdr:nvSpPr>
        <xdr:cNvPr id="1304" name="Text Box 6">
          <a:extLst>
            <a:ext uri="{FF2B5EF4-FFF2-40B4-BE49-F238E27FC236}">
              <a16:creationId xmlns="" xmlns:a16="http://schemas.microsoft.com/office/drawing/2014/main" id="{00000000-0008-0000-0500-000018050000}"/>
            </a:ext>
          </a:extLst>
        </xdr:cNvPr>
        <xdr:cNvSpPr txBox="1">
          <a:spLocks noChangeArrowheads="1"/>
        </xdr:cNvSpPr>
      </xdr:nvSpPr>
      <xdr:spPr bwMode="auto">
        <a:xfrm>
          <a:off x="1308735" y="16030575"/>
          <a:ext cx="76200" cy="888576"/>
        </a:xfrm>
        <a:prstGeom prst="rect">
          <a:avLst/>
        </a:prstGeom>
        <a:noFill/>
        <a:ln w="9525">
          <a:noFill/>
          <a:miter lim="800000"/>
          <a:headEnd/>
          <a:tailEnd/>
        </a:ln>
      </xdr:spPr>
    </xdr:sp>
    <xdr:clientData/>
  </xdr:oneCellAnchor>
  <xdr:oneCellAnchor>
    <xdr:from>
      <xdr:col>2</xdr:col>
      <xdr:colOff>861060</xdr:colOff>
      <xdr:row>53</xdr:row>
      <xdr:rowOff>0</xdr:rowOff>
    </xdr:from>
    <xdr:ext cx="76200" cy="203835"/>
    <xdr:sp macro="" textlink="">
      <xdr:nvSpPr>
        <xdr:cNvPr id="1305" name="Text Box 6">
          <a:extLst>
            <a:ext uri="{FF2B5EF4-FFF2-40B4-BE49-F238E27FC236}">
              <a16:creationId xmlns="" xmlns:a16="http://schemas.microsoft.com/office/drawing/2014/main" id="{00000000-0008-0000-0500-000019050000}"/>
            </a:ext>
          </a:extLst>
        </xdr:cNvPr>
        <xdr:cNvSpPr txBox="1">
          <a:spLocks noChangeArrowheads="1"/>
        </xdr:cNvSpPr>
      </xdr:nvSpPr>
      <xdr:spPr bwMode="auto">
        <a:xfrm>
          <a:off x="1308735" y="16868775"/>
          <a:ext cx="76200" cy="203835"/>
        </a:xfrm>
        <a:prstGeom prst="rect">
          <a:avLst/>
        </a:prstGeom>
        <a:noFill/>
        <a:ln w="9525">
          <a:noFill/>
          <a:miter lim="800000"/>
          <a:headEnd/>
          <a:tailEnd/>
        </a:ln>
      </xdr:spPr>
    </xdr:sp>
    <xdr:clientData/>
  </xdr:oneCellAnchor>
  <xdr:oneCellAnchor>
    <xdr:from>
      <xdr:col>2</xdr:col>
      <xdr:colOff>861060</xdr:colOff>
      <xdr:row>52</xdr:row>
      <xdr:rowOff>0</xdr:rowOff>
    </xdr:from>
    <xdr:ext cx="76200" cy="202776"/>
    <xdr:sp macro="" textlink="">
      <xdr:nvSpPr>
        <xdr:cNvPr id="1306" name="Text Box 6">
          <a:extLst>
            <a:ext uri="{FF2B5EF4-FFF2-40B4-BE49-F238E27FC236}">
              <a16:creationId xmlns="" xmlns:a16="http://schemas.microsoft.com/office/drawing/2014/main" id="{00000000-0008-0000-0500-00001A050000}"/>
            </a:ext>
          </a:extLst>
        </xdr:cNvPr>
        <xdr:cNvSpPr txBox="1">
          <a:spLocks noChangeArrowheads="1"/>
        </xdr:cNvSpPr>
      </xdr:nvSpPr>
      <xdr:spPr bwMode="auto">
        <a:xfrm>
          <a:off x="1308735" y="16030575"/>
          <a:ext cx="76200" cy="202776"/>
        </a:xfrm>
        <a:prstGeom prst="rect">
          <a:avLst/>
        </a:prstGeom>
        <a:noFill/>
        <a:ln w="9525">
          <a:noFill/>
          <a:miter lim="800000"/>
          <a:headEnd/>
          <a:tailEnd/>
        </a:ln>
      </xdr:spPr>
    </xdr:sp>
    <xdr:clientData/>
  </xdr:oneCellAnchor>
  <xdr:oneCellAnchor>
    <xdr:from>
      <xdr:col>2</xdr:col>
      <xdr:colOff>861060</xdr:colOff>
      <xdr:row>52</xdr:row>
      <xdr:rowOff>0</xdr:rowOff>
    </xdr:from>
    <xdr:ext cx="76200" cy="187325"/>
    <xdr:sp macro="" textlink="">
      <xdr:nvSpPr>
        <xdr:cNvPr id="1307" name="Text Box 6">
          <a:extLst>
            <a:ext uri="{FF2B5EF4-FFF2-40B4-BE49-F238E27FC236}">
              <a16:creationId xmlns="" xmlns:a16="http://schemas.microsoft.com/office/drawing/2014/main" id="{00000000-0008-0000-0500-00001B050000}"/>
            </a:ext>
          </a:extLst>
        </xdr:cNvPr>
        <xdr:cNvSpPr txBox="1">
          <a:spLocks noChangeArrowheads="1"/>
        </xdr:cNvSpPr>
      </xdr:nvSpPr>
      <xdr:spPr bwMode="auto">
        <a:xfrm>
          <a:off x="1308735" y="16030575"/>
          <a:ext cx="76200" cy="187325"/>
        </a:xfrm>
        <a:prstGeom prst="rect">
          <a:avLst/>
        </a:prstGeom>
        <a:noFill/>
        <a:ln w="9525">
          <a:noFill/>
          <a:miter lim="800000"/>
          <a:headEnd/>
          <a:tailEnd/>
        </a:ln>
      </xdr:spPr>
    </xdr:sp>
    <xdr:clientData/>
  </xdr:oneCellAnchor>
  <xdr:oneCellAnchor>
    <xdr:from>
      <xdr:col>2</xdr:col>
      <xdr:colOff>861060</xdr:colOff>
      <xdr:row>52</xdr:row>
      <xdr:rowOff>0</xdr:rowOff>
    </xdr:from>
    <xdr:ext cx="76200" cy="203835"/>
    <xdr:sp macro="" textlink="">
      <xdr:nvSpPr>
        <xdr:cNvPr id="1308" name="Text Box 6">
          <a:extLst>
            <a:ext uri="{FF2B5EF4-FFF2-40B4-BE49-F238E27FC236}">
              <a16:creationId xmlns="" xmlns:a16="http://schemas.microsoft.com/office/drawing/2014/main" id="{00000000-0008-0000-0500-00001C050000}"/>
            </a:ext>
          </a:extLst>
        </xdr:cNvPr>
        <xdr:cNvSpPr txBox="1">
          <a:spLocks noChangeArrowheads="1"/>
        </xdr:cNvSpPr>
      </xdr:nvSpPr>
      <xdr:spPr bwMode="auto">
        <a:xfrm>
          <a:off x="1308735" y="16030575"/>
          <a:ext cx="76200" cy="203835"/>
        </a:xfrm>
        <a:prstGeom prst="rect">
          <a:avLst/>
        </a:prstGeom>
        <a:noFill/>
        <a:ln w="9525">
          <a:noFill/>
          <a:miter lim="800000"/>
          <a:headEnd/>
          <a:tailEnd/>
        </a:ln>
      </xdr:spPr>
    </xdr:sp>
    <xdr:clientData/>
  </xdr:oneCellAnchor>
  <xdr:oneCellAnchor>
    <xdr:from>
      <xdr:col>2</xdr:col>
      <xdr:colOff>838200</xdr:colOff>
      <xdr:row>52</xdr:row>
      <xdr:rowOff>0</xdr:rowOff>
    </xdr:from>
    <xdr:ext cx="76200" cy="200025"/>
    <xdr:sp macro="" textlink="">
      <xdr:nvSpPr>
        <xdr:cNvPr id="1309" name="Text Box 6">
          <a:extLst>
            <a:ext uri="{FF2B5EF4-FFF2-40B4-BE49-F238E27FC236}">
              <a16:creationId xmlns="" xmlns:a16="http://schemas.microsoft.com/office/drawing/2014/main" id="{00000000-0008-0000-0500-00001D050000}"/>
            </a:ext>
          </a:extLst>
        </xdr:cNvPr>
        <xdr:cNvSpPr txBox="1">
          <a:spLocks noChangeArrowheads="1"/>
        </xdr:cNvSpPr>
      </xdr:nvSpPr>
      <xdr:spPr bwMode="auto">
        <a:xfrm>
          <a:off x="1285875" y="16030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52</xdr:row>
      <xdr:rowOff>0</xdr:rowOff>
    </xdr:from>
    <xdr:ext cx="76200" cy="202776"/>
    <xdr:sp macro="" textlink="">
      <xdr:nvSpPr>
        <xdr:cNvPr id="1310" name="Text Box 6">
          <a:extLst>
            <a:ext uri="{FF2B5EF4-FFF2-40B4-BE49-F238E27FC236}">
              <a16:creationId xmlns="" xmlns:a16="http://schemas.microsoft.com/office/drawing/2014/main" id="{00000000-0008-0000-0500-00001E050000}"/>
            </a:ext>
          </a:extLst>
        </xdr:cNvPr>
        <xdr:cNvSpPr txBox="1">
          <a:spLocks noChangeArrowheads="1"/>
        </xdr:cNvSpPr>
      </xdr:nvSpPr>
      <xdr:spPr bwMode="auto">
        <a:xfrm>
          <a:off x="1308735" y="16030575"/>
          <a:ext cx="76200" cy="202776"/>
        </a:xfrm>
        <a:prstGeom prst="rect">
          <a:avLst/>
        </a:prstGeom>
        <a:noFill/>
        <a:ln w="9525">
          <a:noFill/>
          <a:miter lim="800000"/>
          <a:headEnd/>
          <a:tailEnd/>
        </a:ln>
      </xdr:spPr>
    </xdr:sp>
    <xdr:clientData/>
  </xdr:oneCellAnchor>
  <xdr:oneCellAnchor>
    <xdr:from>
      <xdr:col>2</xdr:col>
      <xdr:colOff>861060</xdr:colOff>
      <xdr:row>52</xdr:row>
      <xdr:rowOff>0</xdr:rowOff>
    </xdr:from>
    <xdr:ext cx="76200" cy="202776"/>
    <xdr:sp macro="" textlink="">
      <xdr:nvSpPr>
        <xdr:cNvPr id="1311" name="Text Box 6">
          <a:extLst>
            <a:ext uri="{FF2B5EF4-FFF2-40B4-BE49-F238E27FC236}">
              <a16:creationId xmlns="" xmlns:a16="http://schemas.microsoft.com/office/drawing/2014/main" id="{00000000-0008-0000-0500-00001F050000}"/>
            </a:ext>
          </a:extLst>
        </xdr:cNvPr>
        <xdr:cNvSpPr txBox="1">
          <a:spLocks noChangeArrowheads="1"/>
        </xdr:cNvSpPr>
      </xdr:nvSpPr>
      <xdr:spPr bwMode="auto">
        <a:xfrm>
          <a:off x="1308735" y="16030575"/>
          <a:ext cx="76200" cy="202776"/>
        </a:xfrm>
        <a:prstGeom prst="rect">
          <a:avLst/>
        </a:prstGeom>
        <a:noFill/>
        <a:ln w="9525">
          <a:noFill/>
          <a:miter lim="800000"/>
          <a:headEnd/>
          <a:tailEnd/>
        </a:ln>
      </xdr:spPr>
    </xdr:sp>
    <xdr:clientData/>
  </xdr:oneCellAnchor>
  <xdr:oneCellAnchor>
    <xdr:from>
      <xdr:col>2</xdr:col>
      <xdr:colOff>861060</xdr:colOff>
      <xdr:row>52</xdr:row>
      <xdr:rowOff>0</xdr:rowOff>
    </xdr:from>
    <xdr:ext cx="76200" cy="195157"/>
    <xdr:sp macro="" textlink="">
      <xdr:nvSpPr>
        <xdr:cNvPr id="1312" name="Text Box 6">
          <a:extLst>
            <a:ext uri="{FF2B5EF4-FFF2-40B4-BE49-F238E27FC236}">
              <a16:creationId xmlns="" xmlns:a16="http://schemas.microsoft.com/office/drawing/2014/main" id="{00000000-0008-0000-0500-000020050000}"/>
            </a:ext>
          </a:extLst>
        </xdr:cNvPr>
        <xdr:cNvSpPr txBox="1">
          <a:spLocks noChangeArrowheads="1"/>
        </xdr:cNvSpPr>
      </xdr:nvSpPr>
      <xdr:spPr bwMode="auto">
        <a:xfrm>
          <a:off x="1308735" y="16030575"/>
          <a:ext cx="76200" cy="195157"/>
        </a:xfrm>
        <a:prstGeom prst="rect">
          <a:avLst/>
        </a:prstGeom>
        <a:noFill/>
        <a:ln w="9525">
          <a:noFill/>
          <a:miter lim="800000"/>
          <a:headEnd/>
          <a:tailEnd/>
        </a:ln>
      </xdr:spPr>
    </xdr:sp>
    <xdr:clientData/>
  </xdr:oneCellAnchor>
  <xdr:oneCellAnchor>
    <xdr:from>
      <xdr:col>2</xdr:col>
      <xdr:colOff>861060</xdr:colOff>
      <xdr:row>52</xdr:row>
      <xdr:rowOff>0</xdr:rowOff>
    </xdr:from>
    <xdr:ext cx="76200" cy="202776"/>
    <xdr:sp macro="" textlink="">
      <xdr:nvSpPr>
        <xdr:cNvPr id="1313" name="Text Box 6">
          <a:extLst>
            <a:ext uri="{FF2B5EF4-FFF2-40B4-BE49-F238E27FC236}">
              <a16:creationId xmlns="" xmlns:a16="http://schemas.microsoft.com/office/drawing/2014/main" id="{00000000-0008-0000-0500-000021050000}"/>
            </a:ext>
          </a:extLst>
        </xdr:cNvPr>
        <xdr:cNvSpPr txBox="1">
          <a:spLocks noChangeArrowheads="1"/>
        </xdr:cNvSpPr>
      </xdr:nvSpPr>
      <xdr:spPr bwMode="auto">
        <a:xfrm>
          <a:off x="1308735" y="16030575"/>
          <a:ext cx="76200" cy="202776"/>
        </a:xfrm>
        <a:prstGeom prst="rect">
          <a:avLst/>
        </a:prstGeom>
        <a:noFill/>
        <a:ln w="9525">
          <a:noFill/>
          <a:miter lim="800000"/>
          <a:headEnd/>
          <a:tailEnd/>
        </a:ln>
      </xdr:spPr>
    </xdr:sp>
    <xdr:clientData/>
  </xdr:oneCellAnchor>
  <xdr:oneCellAnchor>
    <xdr:from>
      <xdr:col>2</xdr:col>
      <xdr:colOff>861060</xdr:colOff>
      <xdr:row>52</xdr:row>
      <xdr:rowOff>0</xdr:rowOff>
    </xdr:from>
    <xdr:ext cx="76200" cy="167640"/>
    <xdr:sp macro="" textlink="">
      <xdr:nvSpPr>
        <xdr:cNvPr id="1314" name="Text Box 6">
          <a:extLst>
            <a:ext uri="{FF2B5EF4-FFF2-40B4-BE49-F238E27FC236}">
              <a16:creationId xmlns="" xmlns:a16="http://schemas.microsoft.com/office/drawing/2014/main" id="{00000000-0008-0000-0500-000022050000}"/>
            </a:ext>
          </a:extLst>
        </xdr:cNvPr>
        <xdr:cNvSpPr txBox="1">
          <a:spLocks noChangeArrowheads="1"/>
        </xdr:cNvSpPr>
      </xdr:nvSpPr>
      <xdr:spPr bwMode="auto">
        <a:xfrm>
          <a:off x="1308735" y="16030575"/>
          <a:ext cx="76200" cy="167640"/>
        </a:xfrm>
        <a:prstGeom prst="rect">
          <a:avLst/>
        </a:prstGeom>
        <a:noFill/>
        <a:ln w="9525">
          <a:noFill/>
          <a:miter lim="800000"/>
          <a:headEnd/>
          <a:tailEnd/>
        </a:ln>
      </xdr:spPr>
    </xdr:sp>
    <xdr:clientData/>
  </xdr:oneCellAnchor>
  <xdr:oneCellAnchor>
    <xdr:from>
      <xdr:col>2</xdr:col>
      <xdr:colOff>861060</xdr:colOff>
      <xdr:row>52</xdr:row>
      <xdr:rowOff>0</xdr:rowOff>
    </xdr:from>
    <xdr:ext cx="76200" cy="167640"/>
    <xdr:sp macro="" textlink="">
      <xdr:nvSpPr>
        <xdr:cNvPr id="1315" name="Text Box 6">
          <a:extLst>
            <a:ext uri="{FF2B5EF4-FFF2-40B4-BE49-F238E27FC236}">
              <a16:creationId xmlns="" xmlns:a16="http://schemas.microsoft.com/office/drawing/2014/main" id="{00000000-0008-0000-0500-000023050000}"/>
            </a:ext>
          </a:extLst>
        </xdr:cNvPr>
        <xdr:cNvSpPr txBox="1">
          <a:spLocks noChangeArrowheads="1"/>
        </xdr:cNvSpPr>
      </xdr:nvSpPr>
      <xdr:spPr bwMode="auto">
        <a:xfrm>
          <a:off x="1308735" y="16030575"/>
          <a:ext cx="76200" cy="167640"/>
        </a:xfrm>
        <a:prstGeom prst="rect">
          <a:avLst/>
        </a:prstGeom>
        <a:noFill/>
        <a:ln w="9525">
          <a:noFill/>
          <a:miter lim="800000"/>
          <a:headEnd/>
          <a:tailEnd/>
        </a:ln>
      </xdr:spPr>
    </xdr:sp>
    <xdr:clientData/>
  </xdr:oneCellAnchor>
  <xdr:oneCellAnchor>
    <xdr:from>
      <xdr:col>2</xdr:col>
      <xdr:colOff>861060</xdr:colOff>
      <xdr:row>52</xdr:row>
      <xdr:rowOff>0</xdr:rowOff>
    </xdr:from>
    <xdr:ext cx="76200" cy="167640"/>
    <xdr:sp macro="" textlink="">
      <xdr:nvSpPr>
        <xdr:cNvPr id="1316" name="Text Box 6">
          <a:extLst>
            <a:ext uri="{FF2B5EF4-FFF2-40B4-BE49-F238E27FC236}">
              <a16:creationId xmlns="" xmlns:a16="http://schemas.microsoft.com/office/drawing/2014/main" id="{00000000-0008-0000-0500-000024050000}"/>
            </a:ext>
          </a:extLst>
        </xdr:cNvPr>
        <xdr:cNvSpPr txBox="1">
          <a:spLocks noChangeArrowheads="1"/>
        </xdr:cNvSpPr>
      </xdr:nvSpPr>
      <xdr:spPr bwMode="auto">
        <a:xfrm>
          <a:off x="1308735" y="16030575"/>
          <a:ext cx="76200" cy="167640"/>
        </a:xfrm>
        <a:prstGeom prst="rect">
          <a:avLst/>
        </a:prstGeom>
        <a:noFill/>
        <a:ln w="9525">
          <a:noFill/>
          <a:miter lim="800000"/>
          <a:headEnd/>
          <a:tailEnd/>
        </a:ln>
      </xdr:spPr>
    </xdr:sp>
    <xdr:clientData/>
  </xdr:oneCellAnchor>
  <xdr:oneCellAnchor>
    <xdr:from>
      <xdr:col>2</xdr:col>
      <xdr:colOff>861060</xdr:colOff>
      <xdr:row>52</xdr:row>
      <xdr:rowOff>0</xdr:rowOff>
    </xdr:from>
    <xdr:ext cx="76200" cy="197082"/>
    <xdr:sp macro="" textlink="">
      <xdr:nvSpPr>
        <xdr:cNvPr id="1317" name="Text Box 6">
          <a:extLst>
            <a:ext uri="{FF2B5EF4-FFF2-40B4-BE49-F238E27FC236}">
              <a16:creationId xmlns="" xmlns:a16="http://schemas.microsoft.com/office/drawing/2014/main" id="{00000000-0008-0000-0500-000025050000}"/>
            </a:ext>
          </a:extLst>
        </xdr:cNvPr>
        <xdr:cNvSpPr txBox="1">
          <a:spLocks noChangeArrowheads="1"/>
        </xdr:cNvSpPr>
      </xdr:nvSpPr>
      <xdr:spPr bwMode="auto">
        <a:xfrm>
          <a:off x="1308735" y="16030575"/>
          <a:ext cx="76200" cy="197082"/>
        </a:xfrm>
        <a:prstGeom prst="rect">
          <a:avLst/>
        </a:prstGeom>
        <a:noFill/>
        <a:ln w="9525">
          <a:noFill/>
          <a:miter lim="800000"/>
          <a:headEnd/>
          <a:tailEnd/>
        </a:ln>
      </xdr:spPr>
    </xdr:sp>
    <xdr:clientData/>
  </xdr:oneCellAnchor>
  <xdr:oneCellAnchor>
    <xdr:from>
      <xdr:col>2</xdr:col>
      <xdr:colOff>861060</xdr:colOff>
      <xdr:row>52</xdr:row>
      <xdr:rowOff>0</xdr:rowOff>
    </xdr:from>
    <xdr:ext cx="76200" cy="202777"/>
    <xdr:sp macro="" textlink="">
      <xdr:nvSpPr>
        <xdr:cNvPr id="1318" name="Text Box 6">
          <a:extLst>
            <a:ext uri="{FF2B5EF4-FFF2-40B4-BE49-F238E27FC236}">
              <a16:creationId xmlns="" xmlns:a16="http://schemas.microsoft.com/office/drawing/2014/main" id="{00000000-0008-0000-0500-000026050000}"/>
            </a:ext>
          </a:extLst>
        </xdr:cNvPr>
        <xdr:cNvSpPr txBox="1">
          <a:spLocks noChangeArrowheads="1"/>
        </xdr:cNvSpPr>
      </xdr:nvSpPr>
      <xdr:spPr bwMode="auto">
        <a:xfrm>
          <a:off x="1308735" y="16030575"/>
          <a:ext cx="76200" cy="202777"/>
        </a:xfrm>
        <a:prstGeom prst="rect">
          <a:avLst/>
        </a:prstGeom>
        <a:noFill/>
        <a:ln w="9525">
          <a:noFill/>
          <a:miter lim="800000"/>
          <a:headEnd/>
          <a:tailEnd/>
        </a:ln>
      </xdr:spPr>
    </xdr:sp>
    <xdr:clientData/>
  </xdr:oneCellAnchor>
  <xdr:oneCellAnchor>
    <xdr:from>
      <xdr:col>2</xdr:col>
      <xdr:colOff>861060</xdr:colOff>
      <xdr:row>52</xdr:row>
      <xdr:rowOff>0</xdr:rowOff>
    </xdr:from>
    <xdr:ext cx="76200" cy="202777"/>
    <xdr:sp macro="" textlink="">
      <xdr:nvSpPr>
        <xdr:cNvPr id="1319" name="Text Box 6">
          <a:extLst>
            <a:ext uri="{FF2B5EF4-FFF2-40B4-BE49-F238E27FC236}">
              <a16:creationId xmlns="" xmlns:a16="http://schemas.microsoft.com/office/drawing/2014/main" id="{00000000-0008-0000-0500-000027050000}"/>
            </a:ext>
          </a:extLst>
        </xdr:cNvPr>
        <xdr:cNvSpPr txBox="1">
          <a:spLocks noChangeArrowheads="1"/>
        </xdr:cNvSpPr>
      </xdr:nvSpPr>
      <xdr:spPr bwMode="auto">
        <a:xfrm>
          <a:off x="1308735" y="16030575"/>
          <a:ext cx="76200" cy="202777"/>
        </a:xfrm>
        <a:prstGeom prst="rect">
          <a:avLst/>
        </a:prstGeom>
        <a:noFill/>
        <a:ln w="9525">
          <a:noFill/>
          <a:miter lim="800000"/>
          <a:headEnd/>
          <a:tailEnd/>
        </a:ln>
      </xdr:spPr>
    </xdr:sp>
    <xdr:clientData/>
  </xdr:oneCellAnchor>
  <xdr:oneCellAnchor>
    <xdr:from>
      <xdr:col>2</xdr:col>
      <xdr:colOff>861060</xdr:colOff>
      <xdr:row>52</xdr:row>
      <xdr:rowOff>0</xdr:rowOff>
    </xdr:from>
    <xdr:ext cx="76200" cy="202777"/>
    <xdr:sp macro="" textlink="">
      <xdr:nvSpPr>
        <xdr:cNvPr id="1320" name="Text Box 6">
          <a:extLst>
            <a:ext uri="{FF2B5EF4-FFF2-40B4-BE49-F238E27FC236}">
              <a16:creationId xmlns="" xmlns:a16="http://schemas.microsoft.com/office/drawing/2014/main" id="{00000000-0008-0000-0500-000028050000}"/>
            </a:ext>
          </a:extLst>
        </xdr:cNvPr>
        <xdr:cNvSpPr txBox="1">
          <a:spLocks noChangeArrowheads="1"/>
        </xdr:cNvSpPr>
      </xdr:nvSpPr>
      <xdr:spPr bwMode="auto">
        <a:xfrm>
          <a:off x="1308735" y="16030575"/>
          <a:ext cx="76200" cy="202777"/>
        </a:xfrm>
        <a:prstGeom prst="rect">
          <a:avLst/>
        </a:prstGeom>
        <a:noFill/>
        <a:ln w="9525">
          <a:noFill/>
          <a:miter lim="800000"/>
          <a:headEnd/>
          <a:tailEnd/>
        </a:ln>
      </xdr:spPr>
    </xdr:sp>
    <xdr:clientData/>
  </xdr:oneCellAnchor>
  <xdr:oneCellAnchor>
    <xdr:from>
      <xdr:col>2</xdr:col>
      <xdr:colOff>861060</xdr:colOff>
      <xdr:row>52</xdr:row>
      <xdr:rowOff>0</xdr:rowOff>
    </xdr:from>
    <xdr:ext cx="76200" cy="167640"/>
    <xdr:sp macro="" textlink="">
      <xdr:nvSpPr>
        <xdr:cNvPr id="1321" name="Text Box 6">
          <a:extLst>
            <a:ext uri="{FF2B5EF4-FFF2-40B4-BE49-F238E27FC236}">
              <a16:creationId xmlns="" xmlns:a16="http://schemas.microsoft.com/office/drawing/2014/main" id="{00000000-0008-0000-0500-000029050000}"/>
            </a:ext>
          </a:extLst>
        </xdr:cNvPr>
        <xdr:cNvSpPr txBox="1">
          <a:spLocks noChangeArrowheads="1"/>
        </xdr:cNvSpPr>
      </xdr:nvSpPr>
      <xdr:spPr bwMode="auto">
        <a:xfrm>
          <a:off x="1308735" y="16030575"/>
          <a:ext cx="76200" cy="167640"/>
        </a:xfrm>
        <a:prstGeom prst="rect">
          <a:avLst/>
        </a:prstGeom>
        <a:noFill/>
        <a:ln w="9525">
          <a:noFill/>
          <a:miter lim="800000"/>
          <a:headEnd/>
          <a:tailEnd/>
        </a:ln>
      </xdr:spPr>
    </xdr:sp>
    <xdr:clientData/>
  </xdr:oneCellAnchor>
  <xdr:oneCellAnchor>
    <xdr:from>
      <xdr:col>2</xdr:col>
      <xdr:colOff>861060</xdr:colOff>
      <xdr:row>52</xdr:row>
      <xdr:rowOff>0</xdr:rowOff>
    </xdr:from>
    <xdr:ext cx="76200" cy="167640"/>
    <xdr:sp macro="" textlink="">
      <xdr:nvSpPr>
        <xdr:cNvPr id="1322" name="Text Box 6">
          <a:extLst>
            <a:ext uri="{FF2B5EF4-FFF2-40B4-BE49-F238E27FC236}">
              <a16:creationId xmlns="" xmlns:a16="http://schemas.microsoft.com/office/drawing/2014/main" id="{00000000-0008-0000-0500-00002A050000}"/>
            </a:ext>
          </a:extLst>
        </xdr:cNvPr>
        <xdr:cNvSpPr txBox="1">
          <a:spLocks noChangeArrowheads="1"/>
        </xdr:cNvSpPr>
      </xdr:nvSpPr>
      <xdr:spPr bwMode="auto">
        <a:xfrm>
          <a:off x="1308735" y="16030575"/>
          <a:ext cx="76200" cy="167640"/>
        </a:xfrm>
        <a:prstGeom prst="rect">
          <a:avLst/>
        </a:prstGeom>
        <a:noFill/>
        <a:ln w="9525">
          <a:noFill/>
          <a:miter lim="800000"/>
          <a:headEnd/>
          <a:tailEnd/>
        </a:ln>
      </xdr:spPr>
    </xdr:sp>
    <xdr:clientData/>
  </xdr:oneCellAnchor>
  <xdr:oneCellAnchor>
    <xdr:from>
      <xdr:col>2</xdr:col>
      <xdr:colOff>861060</xdr:colOff>
      <xdr:row>52</xdr:row>
      <xdr:rowOff>0</xdr:rowOff>
    </xdr:from>
    <xdr:ext cx="76200" cy="167640"/>
    <xdr:sp macro="" textlink="">
      <xdr:nvSpPr>
        <xdr:cNvPr id="1323" name="Text Box 6">
          <a:extLst>
            <a:ext uri="{FF2B5EF4-FFF2-40B4-BE49-F238E27FC236}">
              <a16:creationId xmlns="" xmlns:a16="http://schemas.microsoft.com/office/drawing/2014/main" id="{00000000-0008-0000-0500-00002B050000}"/>
            </a:ext>
          </a:extLst>
        </xdr:cNvPr>
        <xdr:cNvSpPr txBox="1">
          <a:spLocks noChangeArrowheads="1"/>
        </xdr:cNvSpPr>
      </xdr:nvSpPr>
      <xdr:spPr bwMode="auto">
        <a:xfrm>
          <a:off x="1308735" y="16030575"/>
          <a:ext cx="76200" cy="167640"/>
        </a:xfrm>
        <a:prstGeom prst="rect">
          <a:avLst/>
        </a:prstGeom>
        <a:noFill/>
        <a:ln w="9525">
          <a:noFill/>
          <a:miter lim="800000"/>
          <a:headEnd/>
          <a:tailEnd/>
        </a:ln>
      </xdr:spPr>
    </xdr:sp>
    <xdr:clientData/>
  </xdr:oneCellAnchor>
  <xdr:oneCellAnchor>
    <xdr:from>
      <xdr:col>2</xdr:col>
      <xdr:colOff>861060</xdr:colOff>
      <xdr:row>52</xdr:row>
      <xdr:rowOff>0</xdr:rowOff>
    </xdr:from>
    <xdr:ext cx="76200" cy="196216"/>
    <xdr:sp macro="" textlink="">
      <xdr:nvSpPr>
        <xdr:cNvPr id="1324" name="Text Box 6">
          <a:extLst>
            <a:ext uri="{FF2B5EF4-FFF2-40B4-BE49-F238E27FC236}">
              <a16:creationId xmlns="" xmlns:a16="http://schemas.microsoft.com/office/drawing/2014/main" id="{00000000-0008-0000-0500-00002C050000}"/>
            </a:ext>
          </a:extLst>
        </xdr:cNvPr>
        <xdr:cNvSpPr txBox="1">
          <a:spLocks noChangeArrowheads="1"/>
        </xdr:cNvSpPr>
      </xdr:nvSpPr>
      <xdr:spPr bwMode="auto">
        <a:xfrm>
          <a:off x="1308735" y="16030575"/>
          <a:ext cx="76200" cy="196216"/>
        </a:xfrm>
        <a:prstGeom prst="rect">
          <a:avLst/>
        </a:prstGeom>
        <a:noFill/>
        <a:ln w="9525">
          <a:noFill/>
          <a:miter lim="800000"/>
          <a:headEnd/>
          <a:tailEnd/>
        </a:ln>
      </xdr:spPr>
    </xdr:sp>
    <xdr:clientData/>
  </xdr:oneCellAnchor>
  <xdr:oneCellAnchor>
    <xdr:from>
      <xdr:col>2</xdr:col>
      <xdr:colOff>838200</xdr:colOff>
      <xdr:row>52</xdr:row>
      <xdr:rowOff>0</xdr:rowOff>
    </xdr:from>
    <xdr:ext cx="76200" cy="200025"/>
    <xdr:sp macro="" textlink="">
      <xdr:nvSpPr>
        <xdr:cNvPr id="1325" name="Text Box 6">
          <a:extLst>
            <a:ext uri="{FF2B5EF4-FFF2-40B4-BE49-F238E27FC236}">
              <a16:creationId xmlns="" xmlns:a16="http://schemas.microsoft.com/office/drawing/2014/main" id="{00000000-0008-0000-0500-00002D050000}"/>
            </a:ext>
          </a:extLst>
        </xdr:cNvPr>
        <xdr:cNvSpPr txBox="1">
          <a:spLocks noChangeArrowheads="1"/>
        </xdr:cNvSpPr>
      </xdr:nvSpPr>
      <xdr:spPr bwMode="auto">
        <a:xfrm>
          <a:off x="1285875" y="16030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52</xdr:row>
      <xdr:rowOff>0</xdr:rowOff>
    </xdr:from>
    <xdr:ext cx="76200" cy="200025"/>
    <xdr:sp macro="" textlink="">
      <xdr:nvSpPr>
        <xdr:cNvPr id="1326" name="Text Box 6">
          <a:extLst>
            <a:ext uri="{FF2B5EF4-FFF2-40B4-BE49-F238E27FC236}">
              <a16:creationId xmlns="" xmlns:a16="http://schemas.microsoft.com/office/drawing/2014/main" id="{00000000-0008-0000-0500-00002E050000}"/>
            </a:ext>
          </a:extLst>
        </xdr:cNvPr>
        <xdr:cNvSpPr txBox="1">
          <a:spLocks noChangeArrowheads="1"/>
        </xdr:cNvSpPr>
      </xdr:nvSpPr>
      <xdr:spPr bwMode="auto">
        <a:xfrm>
          <a:off x="1285875" y="16030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52</xdr:row>
      <xdr:rowOff>0</xdr:rowOff>
    </xdr:from>
    <xdr:ext cx="76200" cy="195157"/>
    <xdr:sp macro="" textlink="">
      <xdr:nvSpPr>
        <xdr:cNvPr id="1327" name="Text Box 6">
          <a:extLst>
            <a:ext uri="{FF2B5EF4-FFF2-40B4-BE49-F238E27FC236}">
              <a16:creationId xmlns="" xmlns:a16="http://schemas.microsoft.com/office/drawing/2014/main" id="{00000000-0008-0000-0500-00002F050000}"/>
            </a:ext>
          </a:extLst>
        </xdr:cNvPr>
        <xdr:cNvSpPr txBox="1">
          <a:spLocks noChangeArrowheads="1"/>
        </xdr:cNvSpPr>
      </xdr:nvSpPr>
      <xdr:spPr bwMode="auto">
        <a:xfrm>
          <a:off x="1308735" y="16030575"/>
          <a:ext cx="76200" cy="195157"/>
        </a:xfrm>
        <a:prstGeom prst="rect">
          <a:avLst/>
        </a:prstGeom>
        <a:noFill/>
        <a:ln w="9525">
          <a:noFill/>
          <a:miter lim="800000"/>
          <a:headEnd/>
          <a:tailEnd/>
        </a:ln>
      </xdr:spPr>
    </xdr:sp>
    <xdr:clientData/>
  </xdr:oneCellAnchor>
  <xdr:oneCellAnchor>
    <xdr:from>
      <xdr:col>2</xdr:col>
      <xdr:colOff>861060</xdr:colOff>
      <xdr:row>52</xdr:row>
      <xdr:rowOff>0</xdr:rowOff>
    </xdr:from>
    <xdr:ext cx="76200" cy="197082"/>
    <xdr:sp macro="" textlink="">
      <xdr:nvSpPr>
        <xdr:cNvPr id="1328" name="Text Box 6">
          <a:extLst>
            <a:ext uri="{FF2B5EF4-FFF2-40B4-BE49-F238E27FC236}">
              <a16:creationId xmlns="" xmlns:a16="http://schemas.microsoft.com/office/drawing/2014/main" id="{00000000-0008-0000-0500-000030050000}"/>
            </a:ext>
          </a:extLst>
        </xdr:cNvPr>
        <xdr:cNvSpPr txBox="1">
          <a:spLocks noChangeArrowheads="1"/>
        </xdr:cNvSpPr>
      </xdr:nvSpPr>
      <xdr:spPr bwMode="auto">
        <a:xfrm>
          <a:off x="1308735" y="16030575"/>
          <a:ext cx="76200" cy="197082"/>
        </a:xfrm>
        <a:prstGeom prst="rect">
          <a:avLst/>
        </a:prstGeom>
        <a:noFill/>
        <a:ln w="9525">
          <a:noFill/>
          <a:miter lim="800000"/>
          <a:headEnd/>
          <a:tailEnd/>
        </a:ln>
      </xdr:spPr>
    </xdr:sp>
    <xdr:clientData/>
  </xdr:oneCellAnchor>
  <xdr:oneCellAnchor>
    <xdr:from>
      <xdr:col>2</xdr:col>
      <xdr:colOff>861060</xdr:colOff>
      <xdr:row>52</xdr:row>
      <xdr:rowOff>0</xdr:rowOff>
    </xdr:from>
    <xdr:ext cx="76200" cy="202777"/>
    <xdr:sp macro="" textlink="">
      <xdr:nvSpPr>
        <xdr:cNvPr id="1329" name="Text Box 6">
          <a:extLst>
            <a:ext uri="{FF2B5EF4-FFF2-40B4-BE49-F238E27FC236}">
              <a16:creationId xmlns="" xmlns:a16="http://schemas.microsoft.com/office/drawing/2014/main" id="{00000000-0008-0000-0500-000031050000}"/>
            </a:ext>
          </a:extLst>
        </xdr:cNvPr>
        <xdr:cNvSpPr txBox="1">
          <a:spLocks noChangeArrowheads="1"/>
        </xdr:cNvSpPr>
      </xdr:nvSpPr>
      <xdr:spPr bwMode="auto">
        <a:xfrm>
          <a:off x="1308735" y="16030575"/>
          <a:ext cx="76200" cy="202777"/>
        </a:xfrm>
        <a:prstGeom prst="rect">
          <a:avLst/>
        </a:prstGeom>
        <a:noFill/>
        <a:ln w="9525">
          <a:noFill/>
          <a:miter lim="800000"/>
          <a:headEnd/>
          <a:tailEnd/>
        </a:ln>
      </xdr:spPr>
    </xdr:sp>
    <xdr:clientData/>
  </xdr:oneCellAnchor>
  <xdr:oneCellAnchor>
    <xdr:from>
      <xdr:col>2</xdr:col>
      <xdr:colOff>861060</xdr:colOff>
      <xdr:row>52</xdr:row>
      <xdr:rowOff>0</xdr:rowOff>
    </xdr:from>
    <xdr:ext cx="76200" cy="202777"/>
    <xdr:sp macro="" textlink="">
      <xdr:nvSpPr>
        <xdr:cNvPr id="1330" name="Text Box 6">
          <a:extLst>
            <a:ext uri="{FF2B5EF4-FFF2-40B4-BE49-F238E27FC236}">
              <a16:creationId xmlns="" xmlns:a16="http://schemas.microsoft.com/office/drawing/2014/main" id="{00000000-0008-0000-0500-000032050000}"/>
            </a:ext>
          </a:extLst>
        </xdr:cNvPr>
        <xdr:cNvSpPr txBox="1">
          <a:spLocks noChangeArrowheads="1"/>
        </xdr:cNvSpPr>
      </xdr:nvSpPr>
      <xdr:spPr bwMode="auto">
        <a:xfrm>
          <a:off x="1308735" y="16030575"/>
          <a:ext cx="76200" cy="202777"/>
        </a:xfrm>
        <a:prstGeom prst="rect">
          <a:avLst/>
        </a:prstGeom>
        <a:noFill/>
        <a:ln w="9525">
          <a:noFill/>
          <a:miter lim="800000"/>
          <a:headEnd/>
          <a:tailEnd/>
        </a:ln>
      </xdr:spPr>
    </xdr:sp>
    <xdr:clientData/>
  </xdr:oneCellAnchor>
  <xdr:oneCellAnchor>
    <xdr:from>
      <xdr:col>2</xdr:col>
      <xdr:colOff>861060</xdr:colOff>
      <xdr:row>52</xdr:row>
      <xdr:rowOff>0</xdr:rowOff>
    </xdr:from>
    <xdr:ext cx="76200" cy="202777"/>
    <xdr:sp macro="" textlink="">
      <xdr:nvSpPr>
        <xdr:cNvPr id="1331" name="Text Box 6">
          <a:extLst>
            <a:ext uri="{FF2B5EF4-FFF2-40B4-BE49-F238E27FC236}">
              <a16:creationId xmlns="" xmlns:a16="http://schemas.microsoft.com/office/drawing/2014/main" id="{00000000-0008-0000-0500-000033050000}"/>
            </a:ext>
          </a:extLst>
        </xdr:cNvPr>
        <xdr:cNvSpPr txBox="1">
          <a:spLocks noChangeArrowheads="1"/>
        </xdr:cNvSpPr>
      </xdr:nvSpPr>
      <xdr:spPr bwMode="auto">
        <a:xfrm>
          <a:off x="1308735" y="16030575"/>
          <a:ext cx="76200" cy="202777"/>
        </a:xfrm>
        <a:prstGeom prst="rect">
          <a:avLst/>
        </a:prstGeom>
        <a:noFill/>
        <a:ln w="9525">
          <a:noFill/>
          <a:miter lim="800000"/>
          <a:headEnd/>
          <a:tailEnd/>
        </a:ln>
      </xdr:spPr>
    </xdr:sp>
    <xdr:clientData/>
  </xdr:oneCellAnchor>
  <xdr:oneCellAnchor>
    <xdr:from>
      <xdr:col>2</xdr:col>
      <xdr:colOff>861060</xdr:colOff>
      <xdr:row>52</xdr:row>
      <xdr:rowOff>0</xdr:rowOff>
    </xdr:from>
    <xdr:ext cx="76200" cy="167640"/>
    <xdr:sp macro="" textlink="">
      <xdr:nvSpPr>
        <xdr:cNvPr id="1332" name="Text Box 6">
          <a:extLst>
            <a:ext uri="{FF2B5EF4-FFF2-40B4-BE49-F238E27FC236}">
              <a16:creationId xmlns="" xmlns:a16="http://schemas.microsoft.com/office/drawing/2014/main" id="{00000000-0008-0000-0500-000034050000}"/>
            </a:ext>
          </a:extLst>
        </xdr:cNvPr>
        <xdr:cNvSpPr txBox="1">
          <a:spLocks noChangeArrowheads="1"/>
        </xdr:cNvSpPr>
      </xdr:nvSpPr>
      <xdr:spPr bwMode="auto">
        <a:xfrm>
          <a:off x="1308735" y="16030575"/>
          <a:ext cx="76200" cy="167640"/>
        </a:xfrm>
        <a:prstGeom prst="rect">
          <a:avLst/>
        </a:prstGeom>
        <a:noFill/>
        <a:ln w="9525">
          <a:noFill/>
          <a:miter lim="800000"/>
          <a:headEnd/>
          <a:tailEnd/>
        </a:ln>
      </xdr:spPr>
    </xdr:sp>
    <xdr:clientData/>
  </xdr:oneCellAnchor>
  <xdr:oneCellAnchor>
    <xdr:from>
      <xdr:col>2</xdr:col>
      <xdr:colOff>861060</xdr:colOff>
      <xdr:row>52</xdr:row>
      <xdr:rowOff>0</xdr:rowOff>
    </xdr:from>
    <xdr:ext cx="76200" cy="167640"/>
    <xdr:sp macro="" textlink="">
      <xdr:nvSpPr>
        <xdr:cNvPr id="1333" name="Text Box 6">
          <a:extLst>
            <a:ext uri="{FF2B5EF4-FFF2-40B4-BE49-F238E27FC236}">
              <a16:creationId xmlns="" xmlns:a16="http://schemas.microsoft.com/office/drawing/2014/main" id="{00000000-0008-0000-0500-000035050000}"/>
            </a:ext>
          </a:extLst>
        </xdr:cNvPr>
        <xdr:cNvSpPr txBox="1">
          <a:spLocks noChangeArrowheads="1"/>
        </xdr:cNvSpPr>
      </xdr:nvSpPr>
      <xdr:spPr bwMode="auto">
        <a:xfrm>
          <a:off x="1308735" y="16030575"/>
          <a:ext cx="76200" cy="167640"/>
        </a:xfrm>
        <a:prstGeom prst="rect">
          <a:avLst/>
        </a:prstGeom>
        <a:noFill/>
        <a:ln w="9525">
          <a:noFill/>
          <a:miter lim="800000"/>
          <a:headEnd/>
          <a:tailEnd/>
        </a:ln>
      </xdr:spPr>
    </xdr:sp>
    <xdr:clientData/>
  </xdr:oneCellAnchor>
  <xdr:oneCellAnchor>
    <xdr:from>
      <xdr:col>2</xdr:col>
      <xdr:colOff>861060</xdr:colOff>
      <xdr:row>52</xdr:row>
      <xdr:rowOff>0</xdr:rowOff>
    </xdr:from>
    <xdr:ext cx="76200" cy="167640"/>
    <xdr:sp macro="" textlink="">
      <xdr:nvSpPr>
        <xdr:cNvPr id="1334" name="Text Box 6">
          <a:extLst>
            <a:ext uri="{FF2B5EF4-FFF2-40B4-BE49-F238E27FC236}">
              <a16:creationId xmlns="" xmlns:a16="http://schemas.microsoft.com/office/drawing/2014/main" id="{00000000-0008-0000-0500-000036050000}"/>
            </a:ext>
          </a:extLst>
        </xdr:cNvPr>
        <xdr:cNvSpPr txBox="1">
          <a:spLocks noChangeArrowheads="1"/>
        </xdr:cNvSpPr>
      </xdr:nvSpPr>
      <xdr:spPr bwMode="auto">
        <a:xfrm>
          <a:off x="1308735" y="16030575"/>
          <a:ext cx="76200" cy="167640"/>
        </a:xfrm>
        <a:prstGeom prst="rect">
          <a:avLst/>
        </a:prstGeom>
        <a:noFill/>
        <a:ln w="9525">
          <a:noFill/>
          <a:miter lim="800000"/>
          <a:headEnd/>
          <a:tailEnd/>
        </a:ln>
      </xdr:spPr>
    </xdr:sp>
    <xdr:clientData/>
  </xdr:oneCellAnchor>
  <xdr:oneCellAnchor>
    <xdr:from>
      <xdr:col>2</xdr:col>
      <xdr:colOff>861060</xdr:colOff>
      <xdr:row>52</xdr:row>
      <xdr:rowOff>0</xdr:rowOff>
    </xdr:from>
    <xdr:ext cx="76200" cy="196216"/>
    <xdr:sp macro="" textlink="">
      <xdr:nvSpPr>
        <xdr:cNvPr id="1335" name="Text Box 6">
          <a:extLst>
            <a:ext uri="{FF2B5EF4-FFF2-40B4-BE49-F238E27FC236}">
              <a16:creationId xmlns="" xmlns:a16="http://schemas.microsoft.com/office/drawing/2014/main" id="{00000000-0008-0000-0500-000037050000}"/>
            </a:ext>
          </a:extLst>
        </xdr:cNvPr>
        <xdr:cNvSpPr txBox="1">
          <a:spLocks noChangeArrowheads="1"/>
        </xdr:cNvSpPr>
      </xdr:nvSpPr>
      <xdr:spPr bwMode="auto">
        <a:xfrm>
          <a:off x="1308735" y="16030575"/>
          <a:ext cx="76200" cy="196216"/>
        </a:xfrm>
        <a:prstGeom prst="rect">
          <a:avLst/>
        </a:prstGeom>
        <a:noFill/>
        <a:ln w="9525">
          <a:noFill/>
          <a:miter lim="800000"/>
          <a:headEnd/>
          <a:tailEnd/>
        </a:ln>
      </xdr:spPr>
    </xdr:sp>
    <xdr:clientData/>
  </xdr:oneCellAnchor>
  <xdr:oneCellAnchor>
    <xdr:from>
      <xdr:col>2</xdr:col>
      <xdr:colOff>838200</xdr:colOff>
      <xdr:row>52</xdr:row>
      <xdr:rowOff>0</xdr:rowOff>
    </xdr:from>
    <xdr:ext cx="76200" cy="200025"/>
    <xdr:sp macro="" textlink="">
      <xdr:nvSpPr>
        <xdr:cNvPr id="1336" name="Text Box 6">
          <a:extLst>
            <a:ext uri="{FF2B5EF4-FFF2-40B4-BE49-F238E27FC236}">
              <a16:creationId xmlns="" xmlns:a16="http://schemas.microsoft.com/office/drawing/2014/main" id="{00000000-0008-0000-0500-000038050000}"/>
            </a:ext>
          </a:extLst>
        </xdr:cNvPr>
        <xdr:cNvSpPr txBox="1">
          <a:spLocks noChangeArrowheads="1"/>
        </xdr:cNvSpPr>
      </xdr:nvSpPr>
      <xdr:spPr bwMode="auto">
        <a:xfrm>
          <a:off x="1285875" y="16030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52</xdr:row>
      <xdr:rowOff>0</xdr:rowOff>
    </xdr:from>
    <xdr:ext cx="76200" cy="200025"/>
    <xdr:sp macro="" textlink="">
      <xdr:nvSpPr>
        <xdr:cNvPr id="1337" name="Text Box 6">
          <a:extLst>
            <a:ext uri="{FF2B5EF4-FFF2-40B4-BE49-F238E27FC236}">
              <a16:creationId xmlns="" xmlns:a16="http://schemas.microsoft.com/office/drawing/2014/main" id="{00000000-0008-0000-0500-000039050000}"/>
            </a:ext>
          </a:extLst>
        </xdr:cNvPr>
        <xdr:cNvSpPr txBox="1">
          <a:spLocks noChangeArrowheads="1"/>
        </xdr:cNvSpPr>
      </xdr:nvSpPr>
      <xdr:spPr bwMode="auto">
        <a:xfrm>
          <a:off x="1285875" y="16030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52</xdr:row>
      <xdr:rowOff>0</xdr:rowOff>
    </xdr:from>
    <xdr:ext cx="76200" cy="200025"/>
    <xdr:sp macro="" textlink="">
      <xdr:nvSpPr>
        <xdr:cNvPr id="1338" name="Text Box 6">
          <a:extLst>
            <a:ext uri="{FF2B5EF4-FFF2-40B4-BE49-F238E27FC236}">
              <a16:creationId xmlns="" xmlns:a16="http://schemas.microsoft.com/office/drawing/2014/main" id="{00000000-0008-0000-0500-00003A050000}"/>
            </a:ext>
          </a:extLst>
        </xdr:cNvPr>
        <xdr:cNvSpPr txBox="1">
          <a:spLocks noChangeArrowheads="1"/>
        </xdr:cNvSpPr>
      </xdr:nvSpPr>
      <xdr:spPr bwMode="auto">
        <a:xfrm>
          <a:off x="1285875" y="16030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52</xdr:row>
      <xdr:rowOff>0</xdr:rowOff>
    </xdr:from>
    <xdr:ext cx="76200" cy="200025"/>
    <xdr:sp macro="" textlink="">
      <xdr:nvSpPr>
        <xdr:cNvPr id="1339" name="Text Box 6">
          <a:extLst>
            <a:ext uri="{FF2B5EF4-FFF2-40B4-BE49-F238E27FC236}">
              <a16:creationId xmlns="" xmlns:a16="http://schemas.microsoft.com/office/drawing/2014/main" id="{00000000-0008-0000-0500-00003B050000}"/>
            </a:ext>
          </a:extLst>
        </xdr:cNvPr>
        <xdr:cNvSpPr txBox="1">
          <a:spLocks noChangeArrowheads="1"/>
        </xdr:cNvSpPr>
      </xdr:nvSpPr>
      <xdr:spPr bwMode="auto">
        <a:xfrm>
          <a:off x="1285875" y="16030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838200</xdr:colOff>
      <xdr:row>61</xdr:row>
      <xdr:rowOff>0</xdr:rowOff>
    </xdr:from>
    <xdr:to>
      <xdr:col>2</xdr:col>
      <xdr:colOff>914400</xdr:colOff>
      <xdr:row>62</xdr:row>
      <xdr:rowOff>0</xdr:rowOff>
    </xdr:to>
    <xdr:sp macro="" textlink="">
      <xdr:nvSpPr>
        <xdr:cNvPr id="1340" name="Text Box 6">
          <a:extLst>
            <a:ext uri="{FF2B5EF4-FFF2-40B4-BE49-F238E27FC236}">
              <a16:creationId xmlns="" xmlns:a16="http://schemas.microsoft.com/office/drawing/2014/main" id="{00000000-0008-0000-0500-00003C050000}"/>
            </a:ext>
          </a:extLst>
        </xdr:cNvPr>
        <xdr:cNvSpPr txBox="1">
          <a:spLocks noChangeArrowheads="1"/>
        </xdr:cNvSpPr>
      </xdr:nvSpPr>
      <xdr:spPr bwMode="auto">
        <a:xfrm>
          <a:off x="1266825" y="41652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838200</xdr:colOff>
      <xdr:row>63</xdr:row>
      <xdr:rowOff>0</xdr:rowOff>
    </xdr:from>
    <xdr:ext cx="76200" cy="219075"/>
    <xdr:sp macro="" textlink="">
      <xdr:nvSpPr>
        <xdr:cNvPr id="1341" name="Text Box 7">
          <a:extLst>
            <a:ext uri="{FF2B5EF4-FFF2-40B4-BE49-F238E27FC236}">
              <a16:creationId xmlns="" xmlns:a16="http://schemas.microsoft.com/office/drawing/2014/main" id="{00000000-0008-0000-0500-00003D050000}"/>
            </a:ext>
          </a:extLst>
        </xdr:cNvPr>
        <xdr:cNvSpPr txBox="1">
          <a:spLocks noChangeArrowheads="1"/>
        </xdr:cNvSpPr>
      </xdr:nvSpPr>
      <xdr:spPr bwMode="auto">
        <a:xfrm>
          <a:off x="1266825" y="426434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63</xdr:row>
      <xdr:rowOff>0</xdr:rowOff>
    </xdr:from>
    <xdr:ext cx="76200" cy="200025"/>
    <xdr:sp macro="" textlink="">
      <xdr:nvSpPr>
        <xdr:cNvPr id="1342" name="Text Box 6">
          <a:extLst>
            <a:ext uri="{FF2B5EF4-FFF2-40B4-BE49-F238E27FC236}">
              <a16:creationId xmlns="" xmlns:a16="http://schemas.microsoft.com/office/drawing/2014/main" id="{00000000-0008-0000-0500-00003E050000}"/>
            </a:ext>
          </a:extLst>
        </xdr:cNvPr>
        <xdr:cNvSpPr txBox="1">
          <a:spLocks noChangeArrowheads="1"/>
        </xdr:cNvSpPr>
      </xdr:nvSpPr>
      <xdr:spPr bwMode="auto">
        <a:xfrm>
          <a:off x="6496050" y="42643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63</xdr:row>
      <xdr:rowOff>0</xdr:rowOff>
    </xdr:from>
    <xdr:ext cx="76200" cy="219075"/>
    <xdr:sp macro="" textlink="">
      <xdr:nvSpPr>
        <xdr:cNvPr id="1343" name="Text Box 7">
          <a:extLst>
            <a:ext uri="{FF2B5EF4-FFF2-40B4-BE49-F238E27FC236}">
              <a16:creationId xmlns="" xmlns:a16="http://schemas.microsoft.com/office/drawing/2014/main" id="{00000000-0008-0000-0500-00003F050000}"/>
            </a:ext>
          </a:extLst>
        </xdr:cNvPr>
        <xdr:cNvSpPr txBox="1">
          <a:spLocks noChangeArrowheads="1"/>
        </xdr:cNvSpPr>
      </xdr:nvSpPr>
      <xdr:spPr bwMode="auto">
        <a:xfrm>
          <a:off x="1266825" y="426434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63</xdr:row>
      <xdr:rowOff>0</xdr:rowOff>
    </xdr:from>
    <xdr:ext cx="76200" cy="200025"/>
    <xdr:sp macro="" textlink="">
      <xdr:nvSpPr>
        <xdr:cNvPr id="1344" name="Text Box 6">
          <a:extLst>
            <a:ext uri="{FF2B5EF4-FFF2-40B4-BE49-F238E27FC236}">
              <a16:creationId xmlns="" xmlns:a16="http://schemas.microsoft.com/office/drawing/2014/main" id="{00000000-0008-0000-0500-000040050000}"/>
            </a:ext>
          </a:extLst>
        </xdr:cNvPr>
        <xdr:cNvSpPr txBox="1">
          <a:spLocks noChangeArrowheads="1"/>
        </xdr:cNvSpPr>
      </xdr:nvSpPr>
      <xdr:spPr bwMode="auto">
        <a:xfrm>
          <a:off x="6496050" y="42643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63</xdr:row>
      <xdr:rowOff>0</xdr:rowOff>
    </xdr:from>
    <xdr:ext cx="76200" cy="200025"/>
    <xdr:sp macro="" textlink="">
      <xdr:nvSpPr>
        <xdr:cNvPr id="1345" name="Text Box 5">
          <a:extLst>
            <a:ext uri="{FF2B5EF4-FFF2-40B4-BE49-F238E27FC236}">
              <a16:creationId xmlns="" xmlns:a16="http://schemas.microsoft.com/office/drawing/2014/main" id="{00000000-0008-0000-0500-000041050000}"/>
            </a:ext>
          </a:extLst>
        </xdr:cNvPr>
        <xdr:cNvSpPr txBox="1">
          <a:spLocks noChangeArrowheads="1"/>
        </xdr:cNvSpPr>
      </xdr:nvSpPr>
      <xdr:spPr bwMode="auto">
        <a:xfrm>
          <a:off x="1266825" y="42643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63</xdr:row>
      <xdr:rowOff>0</xdr:rowOff>
    </xdr:from>
    <xdr:ext cx="76200" cy="219075"/>
    <xdr:sp macro="" textlink="">
      <xdr:nvSpPr>
        <xdr:cNvPr id="1346" name="Text Box 7">
          <a:extLst>
            <a:ext uri="{FF2B5EF4-FFF2-40B4-BE49-F238E27FC236}">
              <a16:creationId xmlns="" xmlns:a16="http://schemas.microsoft.com/office/drawing/2014/main" id="{00000000-0008-0000-0500-000042050000}"/>
            </a:ext>
          </a:extLst>
        </xdr:cNvPr>
        <xdr:cNvSpPr txBox="1">
          <a:spLocks noChangeArrowheads="1"/>
        </xdr:cNvSpPr>
      </xdr:nvSpPr>
      <xdr:spPr bwMode="auto">
        <a:xfrm>
          <a:off x="1266825" y="426434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63</xdr:row>
      <xdr:rowOff>0</xdr:rowOff>
    </xdr:from>
    <xdr:ext cx="76200" cy="200025"/>
    <xdr:sp macro="" textlink="">
      <xdr:nvSpPr>
        <xdr:cNvPr id="1347" name="Text Box 6">
          <a:extLst>
            <a:ext uri="{FF2B5EF4-FFF2-40B4-BE49-F238E27FC236}">
              <a16:creationId xmlns="" xmlns:a16="http://schemas.microsoft.com/office/drawing/2014/main" id="{00000000-0008-0000-0500-000043050000}"/>
            </a:ext>
          </a:extLst>
        </xdr:cNvPr>
        <xdr:cNvSpPr txBox="1">
          <a:spLocks noChangeArrowheads="1"/>
        </xdr:cNvSpPr>
      </xdr:nvSpPr>
      <xdr:spPr bwMode="auto">
        <a:xfrm>
          <a:off x="6496050" y="42643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63</xdr:row>
      <xdr:rowOff>0</xdr:rowOff>
    </xdr:from>
    <xdr:ext cx="76200" cy="219075"/>
    <xdr:sp macro="" textlink="">
      <xdr:nvSpPr>
        <xdr:cNvPr id="1348" name="Text Box 7">
          <a:extLst>
            <a:ext uri="{FF2B5EF4-FFF2-40B4-BE49-F238E27FC236}">
              <a16:creationId xmlns="" xmlns:a16="http://schemas.microsoft.com/office/drawing/2014/main" id="{00000000-0008-0000-0500-000044050000}"/>
            </a:ext>
          </a:extLst>
        </xdr:cNvPr>
        <xdr:cNvSpPr txBox="1">
          <a:spLocks noChangeArrowheads="1"/>
        </xdr:cNvSpPr>
      </xdr:nvSpPr>
      <xdr:spPr bwMode="auto">
        <a:xfrm>
          <a:off x="1266825" y="426434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63</xdr:row>
      <xdr:rowOff>0</xdr:rowOff>
    </xdr:from>
    <xdr:ext cx="76200" cy="200025"/>
    <xdr:sp macro="" textlink="">
      <xdr:nvSpPr>
        <xdr:cNvPr id="1349" name="Text Box 6">
          <a:extLst>
            <a:ext uri="{FF2B5EF4-FFF2-40B4-BE49-F238E27FC236}">
              <a16:creationId xmlns="" xmlns:a16="http://schemas.microsoft.com/office/drawing/2014/main" id="{00000000-0008-0000-0500-000045050000}"/>
            </a:ext>
          </a:extLst>
        </xdr:cNvPr>
        <xdr:cNvSpPr txBox="1">
          <a:spLocks noChangeArrowheads="1"/>
        </xdr:cNvSpPr>
      </xdr:nvSpPr>
      <xdr:spPr bwMode="auto">
        <a:xfrm>
          <a:off x="6496050" y="42643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63</xdr:row>
      <xdr:rowOff>0</xdr:rowOff>
    </xdr:from>
    <xdr:ext cx="76200" cy="200025"/>
    <xdr:sp macro="" textlink="">
      <xdr:nvSpPr>
        <xdr:cNvPr id="1350" name="Text Box 5">
          <a:extLst>
            <a:ext uri="{FF2B5EF4-FFF2-40B4-BE49-F238E27FC236}">
              <a16:creationId xmlns="" xmlns:a16="http://schemas.microsoft.com/office/drawing/2014/main" id="{00000000-0008-0000-0500-000046050000}"/>
            </a:ext>
          </a:extLst>
        </xdr:cNvPr>
        <xdr:cNvSpPr txBox="1">
          <a:spLocks noChangeArrowheads="1"/>
        </xdr:cNvSpPr>
      </xdr:nvSpPr>
      <xdr:spPr bwMode="auto">
        <a:xfrm>
          <a:off x="1266825" y="426434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838200</xdr:colOff>
      <xdr:row>65</xdr:row>
      <xdr:rowOff>0</xdr:rowOff>
    </xdr:from>
    <xdr:to>
      <xdr:col>2</xdr:col>
      <xdr:colOff>914400</xdr:colOff>
      <xdr:row>66</xdr:row>
      <xdr:rowOff>49530</xdr:rowOff>
    </xdr:to>
    <xdr:sp macro="" textlink="">
      <xdr:nvSpPr>
        <xdr:cNvPr id="1351" name="Text Box 6">
          <a:extLst>
            <a:ext uri="{FF2B5EF4-FFF2-40B4-BE49-F238E27FC236}">
              <a16:creationId xmlns="" xmlns:a16="http://schemas.microsoft.com/office/drawing/2014/main" id="{342E898C-BC10-45D0-9BEC-B855C85C4213}"/>
            </a:ext>
          </a:extLst>
        </xdr:cNvPr>
        <xdr:cNvSpPr txBox="1">
          <a:spLocks noChangeArrowheads="1"/>
        </xdr:cNvSpPr>
      </xdr:nvSpPr>
      <xdr:spPr bwMode="auto">
        <a:xfrm>
          <a:off x="1272540" y="18684240"/>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65</xdr:row>
      <xdr:rowOff>0</xdr:rowOff>
    </xdr:from>
    <xdr:to>
      <xdr:col>2</xdr:col>
      <xdr:colOff>937260</xdr:colOff>
      <xdr:row>66</xdr:row>
      <xdr:rowOff>34290</xdr:rowOff>
    </xdr:to>
    <xdr:sp macro="" textlink="">
      <xdr:nvSpPr>
        <xdr:cNvPr id="1352" name="Text Box 6">
          <a:extLst>
            <a:ext uri="{FF2B5EF4-FFF2-40B4-BE49-F238E27FC236}">
              <a16:creationId xmlns="" xmlns:a16="http://schemas.microsoft.com/office/drawing/2014/main" id="{BFF624BE-C4DF-4136-97E0-3890C3519DF8}"/>
            </a:ext>
          </a:extLst>
        </xdr:cNvPr>
        <xdr:cNvSpPr txBox="1">
          <a:spLocks noChangeArrowheads="1"/>
        </xdr:cNvSpPr>
      </xdr:nvSpPr>
      <xdr:spPr bwMode="auto">
        <a:xfrm>
          <a:off x="1295400" y="18684240"/>
          <a:ext cx="76200" cy="201930"/>
        </a:xfrm>
        <a:prstGeom prst="rect">
          <a:avLst/>
        </a:prstGeom>
        <a:noFill/>
        <a:ln w="9525">
          <a:noFill/>
          <a:miter lim="800000"/>
          <a:headEnd/>
          <a:tailEnd/>
        </a:ln>
      </xdr:spPr>
    </xdr:sp>
    <xdr:clientData/>
  </xdr:twoCellAnchor>
  <xdr:twoCellAnchor editAs="oneCell">
    <xdr:from>
      <xdr:col>2</xdr:col>
      <xdr:colOff>861060</xdr:colOff>
      <xdr:row>65</xdr:row>
      <xdr:rowOff>0</xdr:rowOff>
    </xdr:from>
    <xdr:to>
      <xdr:col>2</xdr:col>
      <xdr:colOff>937260</xdr:colOff>
      <xdr:row>66</xdr:row>
      <xdr:rowOff>34290</xdr:rowOff>
    </xdr:to>
    <xdr:sp macro="" textlink="">
      <xdr:nvSpPr>
        <xdr:cNvPr id="1353" name="Text Box 6">
          <a:extLst>
            <a:ext uri="{FF2B5EF4-FFF2-40B4-BE49-F238E27FC236}">
              <a16:creationId xmlns="" xmlns:a16="http://schemas.microsoft.com/office/drawing/2014/main" id="{D4A1C4DD-544C-4883-AC03-0617F277B145}"/>
            </a:ext>
          </a:extLst>
        </xdr:cNvPr>
        <xdr:cNvSpPr txBox="1">
          <a:spLocks noChangeArrowheads="1"/>
        </xdr:cNvSpPr>
      </xdr:nvSpPr>
      <xdr:spPr bwMode="auto">
        <a:xfrm>
          <a:off x="1295400" y="18684240"/>
          <a:ext cx="76200" cy="201930"/>
        </a:xfrm>
        <a:prstGeom prst="rect">
          <a:avLst/>
        </a:prstGeom>
        <a:noFill/>
        <a:ln w="9525">
          <a:noFill/>
          <a:miter lim="800000"/>
          <a:headEnd/>
          <a:tailEnd/>
        </a:ln>
      </xdr:spPr>
    </xdr:sp>
    <xdr:clientData/>
  </xdr:twoCellAnchor>
  <xdr:twoCellAnchor editAs="oneCell">
    <xdr:from>
      <xdr:col>2</xdr:col>
      <xdr:colOff>861060</xdr:colOff>
      <xdr:row>65</xdr:row>
      <xdr:rowOff>0</xdr:rowOff>
    </xdr:from>
    <xdr:to>
      <xdr:col>2</xdr:col>
      <xdr:colOff>937260</xdr:colOff>
      <xdr:row>66</xdr:row>
      <xdr:rowOff>34290</xdr:rowOff>
    </xdr:to>
    <xdr:sp macro="" textlink="">
      <xdr:nvSpPr>
        <xdr:cNvPr id="1354" name="Text Box 6">
          <a:extLst>
            <a:ext uri="{FF2B5EF4-FFF2-40B4-BE49-F238E27FC236}">
              <a16:creationId xmlns="" xmlns:a16="http://schemas.microsoft.com/office/drawing/2014/main" id="{BC543DF7-189D-4204-B012-2F216AB37015}"/>
            </a:ext>
          </a:extLst>
        </xdr:cNvPr>
        <xdr:cNvSpPr txBox="1">
          <a:spLocks noChangeArrowheads="1"/>
        </xdr:cNvSpPr>
      </xdr:nvSpPr>
      <xdr:spPr bwMode="auto">
        <a:xfrm>
          <a:off x="1295400" y="18684240"/>
          <a:ext cx="76200" cy="201930"/>
        </a:xfrm>
        <a:prstGeom prst="rect">
          <a:avLst/>
        </a:prstGeom>
        <a:noFill/>
        <a:ln w="9525">
          <a:noFill/>
          <a:miter lim="800000"/>
          <a:headEnd/>
          <a:tailEnd/>
        </a:ln>
      </xdr:spPr>
    </xdr:sp>
    <xdr:clientData/>
  </xdr:twoCellAnchor>
  <xdr:oneCellAnchor>
    <xdr:from>
      <xdr:col>2</xdr:col>
      <xdr:colOff>838200</xdr:colOff>
      <xdr:row>65</xdr:row>
      <xdr:rowOff>0</xdr:rowOff>
    </xdr:from>
    <xdr:ext cx="76200" cy="200025"/>
    <xdr:sp macro="" textlink="">
      <xdr:nvSpPr>
        <xdr:cNvPr id="1355" name="Text Box 6">
          <a:extLst>
            <a:ext uri="{FF2B5EF4-FFF2-40B4-BE49-F238E27FC236}">
              <a16:creationId xmlns="" xmlns:a16="http://schemas.microsoft.com/office/drawing/2014/main" id="{DD726FBF-4AD1-44DE-A1D2-0068FDEF32AF}"/>
            </a:ext>
          </a:extLst>
        </xdr:cNvPr>
        <xdr:cNvSpPr txBox="1">
          <a:spLocks noChangeArrowheads="1"/>
        </xdr:cNvSpPr>
      </xdr:nvSpPr>
      <xdr:spPr bwMode="auto">
        <a:xfrm>
          <a:off x="1272540" y="1868424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65</xdr:row>
      <xdr:rowOff>0</xdr:rowOff>
    </xdr:from>
    <xdr:ext cx="76200" cy="200025"/>
    <xdr:sp macro="" textlink="">
      <xdr:nvSpPr>
        <xdr:cNvPr id="1356" name="Text Box 6">
          <a:extLst>
            <a:ext uri="{FF2B5EF4-FFF2-40B4-BE49-F238E27FC236}">
              <a16:creationId xmlns="" xmlns:a16="http://schemas.microsoft.com/office/drawing/2014/main" id="{A7B36DD8-336F-46DC-8788-F2BCA618D6F8}"/>
            </a:ext>
          </a:extLst>
        </xdr:cNvPr>
        <xdr:cNvSpPr txBox="1">
          <a:spLocks noChangeArrowheads="1"/>
        </xdr:cNvSpPr>
      </xdr:nvSpPr>
      <xdr:spPr bwMode="auto">
        <a:xfrm>
          <a:off x="1272540" y="1868424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838200</xdr:colOff>
      <xdr:row>63</xdr:row>
      <xdr:rowOff>0</xdr:rowOff>
    </xdr:from>
    <xdr:to>
      <xdr:col>2</xdr:col>
      <xdr:colOff>914400</xdr:colOff>
      <xdr:row>64</xdr:row>
      <xdr:rowOff>26670</xdr:rowOff>
    </xdr:to>
    <xdr:sp macro="" textlink="">
      <xdr:nvSpPr>
        <xdr:cNvPr id="1357" name="Text Box 6">
          <a:extLst>
            <a:ext uri="{FF2B5EF4-FFF2-40B4-BE49-F238E27FC236}">
              <a16:creationId xmlns="" xmlns:a16="http://schemas.microsoft.com/office/drawing/2014/main" id="{36DAE180-8072-49B8-9029-C9DB897B6579}"/>
            </a:ext>
          </a:extLst>
        </xdr:cNvPr>
        <xdr:cNvSpPr txBox="1">
          <a:spLocks noChangeArrowheads="1"/>
        </xdr:cNvSpPr>
      </xdr:nvSpPr>
      <xdr:spPr bwMode="auto">
        <a:xfrm>
          <a:off x="1272540" y="17708880"/>
          <a:ext cx="76200" cy="224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861060</xdr:colOff>
      <xdr:row>65</xdr:row>
      <xdr:rowOff>0</xdr:rowOff>
    </xdr:from>
    <xdr:ext cx="76200" cy="196215"/>
    <xdr:sp macro="" textlink="">
      <xdr:nvSpPr>
        <xdr:cNvPr id="1358" name="Text Box 6">
          <a:extLst>
            <a:ext uri="{FF2B5EF4-FFF2-40B4-BE49-F238E27FC236}">
              <a16:creationId xmlns="" xmlns:a16="http://schemas.microsoft.com/office/drawing/2014/main" id="{F32F719E-86AF-4F20-8DC3-B131271CAE17}"/>
            </a:ext>
          </a:extLst>
        </xdr:cNvPr>
        <xdr:cNvSpPr txBox="1">
          <a:spLocks noChangeArrowheads="1"/>
        </xdr:cNvSpPr>
      </xdr:nvSpPr>
      <xdr:spPr bwMode="auto">
        <a:xfrm>
          <a:off x="1295400" y="18684240"/>
          <a:ext cx="76200" cy="19621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59" name="Text Box 6">
          <a:extLst>
            <a:ext uri="{FF2B5EF4-FFF2-40B4-BE49-F238E27FC236}">
              <a16:creationId xmlns="" xmlns:a16="http://schemas.microsoft.com/office/drawing/2014/main" id="{358B74C2-3B4F-4EF3-8C5B-05EA7CBA240E}"/>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60" name="Text Box 6">
          <a:extLst>
            <a:ext uri="{FF2B5EF4-FFF2-40B4-BE49-F238E27FC236}">
              <a16:creationId xmlns="" xmlns:a16="http://schemas.microsoft.com/office/drawing/2014/main" id="{FB403C22-C11C-4A57-8A40-CF37BB604260}"/>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61" name="Text Box 6">
          <a:extLst>
            <a:ext uri="{FF2B5EF4-FFF2-40B4-BE49-F238E27FC236}">
              <a16:creationId xmlns="" xmlns:a16="http://schemas.microsoft.com/office/drawing/2014/main" id="{41804DB4-52AE-40E9-A56D-4C3E395A3633}"/>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62" name="Text Box 6">
          <a:extLst>
            <a:ext uri="{FF2B5EF4-FFF2-40B4-BE49-F238E27FC236}">
              <a16:creationId xmlns="" xmlns:a16="http://schemas.microsoft.com/office/drawing/2014/main" id="{142E736C-2F80-4151-8617-14A16171EF4B}"/>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63" name="Text Box 6">
          <a:extLst>
            <a:ext uri="{FF2B5EF4-FFF2-40B4-BE49-F238E27FC236}">
              <a16:creationId xmlns="" xmlns:a16="http://schemas.microsoft.com/office/drawing/2014/main" id="{315AC0C2-9B23-4376-9CAA-E85ACF916B56}"/>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64" name="Text Box 6">
          <a:extLst>
            <a:ext uri="{FF2B5EF4-FFF2-40B4-BE49-F238E27FC236}">
              <a16:creationId xmlns="" xmlns:a16="http://schemas.microsoft.com/office/drawing/2014/main" id="{BA017930-A9D5-4EB7-B55B-38F89328A774}"/>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838200</xdr:colOff>
      <xdr:row>65</xdr:row>
      <xdr:rowOff>0</xdr:rowOff>
    </xdr:from>
    <xdr:ext cx="76200" cy="200025"/>
    <xdr:sp macro="" textlink="">
      <xdr:nvSpPr>
        <xdr:cNvPr id="1365" name="Text Box 6">
          <a:extLst>
            <a:ext uri="{FF2B5EF4-FFF2-40B4-BE49-F238E27FC236}">
              <a16:creationId xmlns="" xmlns:a16="http://schemas.microsoft.com/office/drawing/2014/main" id="{C0D4C473-BA9B-441F-A7F3-DB5668DF8A4E}"/>
            </a:ext>
          </a:extLst>
        </xdr:cNvPr>
        <xdr:cNvSpPr txBox="1">
          <a:spLocks noChangeArrowheads="1"/>
        </xdr:cNvSpPr>
      </xdr:nvSpPr>
      <xdr:spPr bwMode="auto">
        <a:xfrm>
          <a:off x="1272540" y="1868424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65</xdr:row>
      <xdr:rowOff>0</xdr:rowOff>
    </xdr:from>
    <xdr:ext cx="76200" cy="200025"/>
    <xdr:sp macro="" textlink="">
      <xdr:nvSpPr>
        <xdr:cNvPr id="1366" name="Text Box 6">
          <a:extLst>
            <a:ext uri="{FF2B5EF4-FFF2-40B4-BE49-F238E27FC236}">
              <a16:creationId xmlns="" xmlns:a16="http://schemas.microsoft.com/office/drawing/2014/main" id="{26C07F25-0E3C-4D50-BA8A-DE7F7770B2C4}"/>
            </a:ext>
          </a:extLst>
        </xdr:cNvPr>
        <xdr:cNvSpPr txBox="1">
          <a:spLocks noChangeArrowheads="1"/>
        </xdr:cNvSpPr>
      </xdr:nvSpPr>
      <xdr:spPr bwMode="auto">
        <a:xfrm>
          <a:off x="1272540" y="1868424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65</xdr:row>
      <xdr:rowOff>0</xdr:rowOff>
    </xdr:from>
    <xdr:ext cx="76200" cy="219075"/>
    <xdr:sp macro="" textlink="">
      <xdr:nvSpPr>
        <xdr:cNvPr id="1367" name="Text Box 6">
          <a:extLst>
            <a:ext uri="{FF2B5EF4-FFF2-40B4-BE49-F238E27FC236}">
              <a16:creationId xmlns="" xmlns:a16="http://schemas.microsoft.com/office/drawing/2014/main" id="{3E2DF7B9-4FAD-4168-A754-2D1281272281}"/>
            </a:ext>
          </a:extLst>
        </xdr:cNvPr>
        <xdr:cNvSpPr txBox="1">
          <a:spLocks noChangeArrowheads="1"/>
        </xdr:cNvSpPr>
      </xdr:nvSpPr>
      <xdr:spPr bwMode="auto">
        <a:xfrm>
          <a:off x="1272540" y="1868424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838200</xdr:colOff>
      <xdr:row>65</xdr:row>
      <xdr:rowOff>0</xdr:rowOff>
    </xdr:from>
    <xdr:to>
      <xdr:col>2</xdr:col>
      <xdr:colOff>914400</xdr:colOff>
      <xdr:row>66</xdr:row>
      <xdr:rowOff>30480</xdr:rowOff>
    </xdr:to>
    <xdr:sp macro="" textlink="">
      <xdr:nvSpPr>
        <xdr:cNvPr id="1368" name="Text Box 6">
          <a:extLst>
            <a:ext uri="{FF2B5EF4-FFF2-40B4-BE49-F238E27FC236}">
              <a16:creationId xmlns="" xmlns:a16="http://schemas.microsoft.com/office/drawing/2014/main" id="{8AFCBAFE-92FB-416B-9849-8C121F1F0542}"/>
            </a:ext>
          </a:extLst>
        </xdr:cNvPr>
        <xdr:cNvSpPr txBox="1">
          <a:spLocks noChangeArrowheads="1"/>
        </xdr:cNvSpPr>
      </xdr:nvSpPr>
      <xdr:spPr bwMode="auto">
        <a:xfrm>
          <a:off x="1272540" y="186842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65</xdr:row>
      <xdr:rowOff>0</xdr:rowOff>
    </xdr:from>
    <xdr:to>
      <xdr:col>2</xdr:col>
      <xdr:colOff>937260</xdr:colOff>
      <xdr:row>65</xdr:row>
      <xdr:rowOff>165735</xdr:rowOff>
    </xdr:to>
    <xdr:sp macro="" textlink="">
      <xdr:nvSpPr>
        <xdr:cNvPr id="1369" name="Text Box 6">
          <a:extLst>
            <a:ext uri="{FF2B5EF4-FFF2-40B4-BE49-F238E27FC236}">
              <a16:creationId xmlns="" xmlns:a16="http://schemas.microsoft.com/office/drawing/2014/main" id="{1C3A5866-E722-4D3E-9AA0-BEB2855DF84F}"/>
            </a:ext>
          </a:extLst>
        </xdr:cNvPr>
        <xdr:cNvSpPr txBox="1">
          <a:spLocks noChangeArrowheads="1"/>
        </xdr:cNvSpPr>
      </xdr:nvSpPr>
      <xdr:spPr bwMode="auto">
        <a:xfrm>
          <a:off x="1295400" y="18684240"/>
          <a:ext cx="76200" cy="165735"/>
        </a:xfrm>
        <a:prstGeom prst="rect">
          <a:avLst/>
        </a:prstGeom>
        <a:noFill/>
        <a:ln w="9525">
          <a:noFill/>
          <a:miter lim="800000"/>
          <a:headEnd/>
          <a:tailEnd/>
        </a:ln>
      </xdr:spPr>
    </xdr:sp>
    <xdr:clientData/>
  </xdr:twoCellAnchor>
  <xdr:twoCellAnchor editAs="oneCell">
    <xdr:from>
      <xdr:col>2</xdr:col>
      <xdr:colOff>861060</xdr:colOff>
      <xdr:row>65</xdr:row>
      <xdr:rowOff>0</xdr:rowOff>
    </xdr:from>
    <xdr:to>
      <xdr:col>2</xdr:col>
      <xdr:colOff>937260</xdr:colOff>
      <xdr:row>65</xdr:row>
      <xdr:rowOff>165735</xdr:rowOff>
    </xdr:to>
    <xdr:sp macro="" textlink="">
      <xdr:nvSpPr>
        <xdr:cNvPr id="1370" name="Text Box 6">
          <a:extLst>
            <a:ext uri="{FF2B5EF4-FFF2-40B4-BE49-F238E27FC236}">
              <a16:creationId xmlns="" xmlns:a16="http://schemas.microsoft.com/office/drawing/2014/main" id="{755C6839-5EC9-4DA1-A2A2-327307F893C1}"/>
            </a:ext>
          </a:extLst>
        </xdr:cNvPr>
        <xdr:cNvSpPr txBox="1">
          <a:spLocks noChangeArrowheads="1"/>
        </xdr:cNvSpPr>
      </xdr:nvSpPr>
      <xdr:spPr bwMode="auto">
        <a:xfrm>
          <a:off x="1295400" y="18684240"/>
          <a:ext cx="76200" cy="165735"/>
        </a:xfrm>
        <a:prstGeom prst="rect">
          <a:avLst/>
        </a:prstGeom>
        <a:noFill/>
        <a:ln w="9525">
          <a:noFill/>
          <a:miter lim="800000"/>
          <a:headEnd/>
          <a:tailEnd/>
        </a:ln>
      </xdr:spPr>
    </xdr:sp>
    <xdr:clientData/>
  </xdr:twoCellAnchor>
  <xdr:twoCellAnchor editAs="oneCell">
    <xdr:from>
      <xdr:col>2</xdr:col>
      <xdr:colOff>861060</xdr:colOff>
      <xdr:row>65</xdr:row>
      <xdr:rowOff>0</xdr:rowOff>
    </xdr:from>
    <xdr:to>
      <xdr:col>2</xdr:col>
      <xdr:colOff>937260</xdr:colOff>
      <xdr:row>65</xdr:row>
      <xdr:rowOff>165735</xdr:rowOff>
    </xdr:to>
    <xdr:sp macro="" textlink="">
      <xdr:nvSpPr>
        <xdr:cNvPr id="1371" name="Text Box 6">
          <a:extLst>
            <a:ext uri="{FF2B5EF4-FFF2-40B4-BE49-F238E27FC236}">
              <a16:creationId xmlns="" xmlns:a16="http://schemas.microsoft.com/office/drawing/2014/main" id="{637761F7-ECD0-460C-B489-5DC7A7B86579}"/>
            </a:ext>
          </a:extLst>
        </xdr:cNvPr>
        <xdr:cNvSpPr txBox="1">
          <a:spLocks noChangeArrowheads="1"/>
        </xdr:cNvSpPr>
      </xdr:nvSpPr>
      <xdr:spPr bwMode="auto">
        <a:xfrm>
          <a:off x="1295400" y="18684240"/>
          <a:ext cx="76200" cy="165735"/>
        </a:xfrm>
        <a:prstGeom prst="rect">
          <a:avLst/>
        </a:prstGeom>
        <a:noFill/>
        <a:ln w="9525">
          <a:noFill/>
          <a:miter lim="800000"/>
          <a:headEnd/>
          <a:tailEnd/>
        </a:ln>
      </xdr:spPr>
    </xdr:sp>
    <xdr:clientData/>
  </xdr:twoCellAnchor>
  <xdr:oneCellAnchor>
    <xdr:from>
      <xdr:col>2</xdr:col>
      <xdr:colOff>838200</xdr:colOff>
      <xdr:row>65</xdr:row>
      <xdr:rowOff>0</xdr:rowOff>
    </xdr:from>
    <xdr:ext cx="76200" cy="200025"/>
    <xdr:sp macro="" textlink="">
      <xdr:nvSpPr>
        <xdr:cNvPr id="1372" name="Text Box 6">
          <a:extLst>
            <a:ext uri="{FF2B5EF4-FFF2-40B4-BE49-F238E27FC236}">
              <a16:creationId xmlns="" xmlns:a16="http://schemas.microsoft.com/office/drawing/2014/main" id="{A00B5466-35B2-4AC3-ACD6-5B5B5715406E}"/>
            </a:ext>
          </a:extLst>
        </xdr:cNvPr>
        <xdr:cNvSpPr txBox="1">
          <a:spLocks noChangeArrowheads="1"/>
        </xdr:cNvSpPr>
      </xdr:nvSpPr>
      <xdr:spPr bwMode="auto">
        <a:xfrm>
          <a:off x="1272540" y="1868424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65</xdr:row>
      <xdr:rowOff>0</xdr:rowOff>
    </xdr:from>
    <xdr:ext cx="76200" cy="200025"/>
    <xdr:sp macro="" textlink="">
      <xdr:nvSpPr>
        <xdr:cNvPr id="1373" name="Text Box 6">
          <a:extLst>
            <a:ext uri="{FF2B5EF4-FFF2-40B4-BE49-F238E27FC236}">
              <a16:creationId xmlns="" xmlns:a16="http://schemas.microsoft.com/office/drawing/2014/main" id="{97E17B54-D712-4AFE-980F-8BFEB04E4591}"/>
            </a:ext>
          </a:extLst>
        </xdr:cNvPr>
        <xdr:cNvSpPr txBox="1">
          <a:spLocks noChangeArrowheads="1"/>
        </xdr:cNvSpPr>
      </xdr:nvSpPr>
      <xdr:spPr bwMode="auto">
        <a:xfrm>
          <a:off x="1272540" y="1868424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65</xdr:row>
      <xdr:rowOff>0</xdr:rowOff>
    </xdr:from>
    <xdr:ext cx="76200" cy="196215"/>
    <xdr:sp macro="" textlink="">
      <xdr:nvSpPr>
        <xdr:cNvPr id="1374" name="Text Box 6">
          <a:extLst>
            <a:ext uri="{FF2B5EF4-FFF2-40B4-BE49-F238E27FC236}">
              <a16:creationId xmlns="" xmlns:a16="http://schemas.microsoft.com/office/drawing/2014/main" id="{A16EC855-B912-41E6-9A82-207715B8B52C}"/>
            </a:ext>
          </a:extLst>
        </xdr:cNvPr>
        <xdr:cNvSpPr txBox="1">
          <a:spLocks noChangeArrowheads="1"/>
        </xdr:cNvSpPr>
      </xdr:nvSpPr>
      <xdr:spPr bwMode="auto">
        <a:xfrm>
          <a:off x="1295400" y="18684240"/>
          <a:ext cx="76200" cy="19621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75" name="Text Box 6">
          <a:extLst>
            <a:ext uri="{FF2B5EF4-FFF2-40B4-BE49-F238E27FC236}">
              <a16:creationId xmlns="" xmlns:a16="http://schemas.microsoft.com/office/drawing/2014/main" id="{74D0111B-8494-414C-872E-5FEA27008920}"/>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76" name="Text Box 6">
          <a:extLst>
            <a:ext uri="{FF2B5EF4-FFF2-40B4-BE49-F238E27FC236}">
              <a16:creationId xmlns="" xmlns:a16="http://schemas.microsoft.com/office/drawing/2014/main" id="{90A5EE0C-BDB7-4390-B9EC-9E40243FE14F}"/>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77" name="Text Box 6">
          <a:extLst>
            <a:ext uri="{FF2B5EF4-FFF2-40B4-BE49-F238E27FC236}">
              <a16:creationId xmlns="" xmlns:a16="http://schemas.microsoft.com/office/drawing/2014/main" id="{2CD09790-9840-437D-8536-465F0854D651}"/>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78" name="Text Box 6">
          <a:extLst>
            <a:ext uri="{FF2B5EF4-FFF2-40B4-BE49-F238E27FC236}">
              <a16:creationId xmlns="" xmlns:a16="http://schemas.microsoft.com/office/drawing/2014/main" id="{7F4A2831-A236-42F7-8271-12319DA54C21}"/>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79" name="Text Box 6">
          <a:extLst>
            <a:ext uri="{FF2B5EF4-FFF2-40B4-BE49-F238E27FC236}">
              <a16:creationId xmlns="" xmlns:a16="http://schemas.microsoft.com/office/drawing/2014/main" id="{A71BDE3A-EAE3-4E7A-B218-2B90320BD9D5}"/>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861060</xdr:colOff>
      <xdr:row>65</xdr:row>
      <xdr:rowOff>0</xdr:rowOff>
    </xdr:from>
    <xdr:ext cx="76200" cy="203835"/>
    <xdr:sp macro="" textlink="">
      <xdr:nvSpPr>
        <xdr:cNvPr id="1380" name="Text Box 6">
          <a:extLst>
            <a:ext uri="{FF2B5EF4-FFF2-40B4-BE49-F238E27FC236}">
              <a16:creationId xmlns="" xmlns:a16="http://schemas.microsoft.com/office/drawing/2014/main" id="{2FED4D16-5F4F-456D-A3D1-2A38FFE012D0}"/>
            </a:ext>
          </a:extLst>
        </xdr:cNvPr>
        <xdr:cNvSpPr txBox="1">
          <a:spLocks noChangeArrowheads="1"/>
        </xdr:cNvSpPr>
      </xdr:nvSpPr>
      <xdr:spPr bwMode="auto">
        <a:xfrm>
          <a:off x="1295400" y="18684240"/>
          <a:ext cx="76200" cy="203835"/>
        </a:xfrm>
        <a:prstGeom prst="rect">
          <a:avLst/>
        </a:prstGeom>
        <a:noFill/>
        <a:ln w="9525">
          <a:noFill/>
          <a:miter lim="800000"/>
          <a:headEnd/>
          <a:tailEnd/>
        </a:ln>
      </xdr:spPr>
    </xdr:sp>
    <xdr:clientData/>
  </xdr:oneCellAnchor>
  <xdr:oneCellAnchor>
    <xdr:from>
      <xdr:col>2</xdr:col>
      <xdr:colOff>838200</xdr:colOff>
      <xdr:row>65</xdr:row>
      <xdr:rowOff>0</xdr:rowOff>
    </xdr:from>
    <xdr:ext cx="76200" cy="200025"/>
    <xdr:sp macro="" textlink="">
      <xdr:nvSpPr>
        <xdr:cNvPr id="1381" name="Text Box 6">
          <a:extLst>
            <a:ext uri="{FF2B5EF4-FFF2-40B4-BE49-F238E27FC236}">
              <a16:creationId xmlns="" xmlns:a16="http://schemas.microsoft.com/office/drawing/2014/main" id="{11DB902F-3B7E-4386-901D-B45F04B6681A}"/>
            </a:ext>
          </a:extLst>
        </xdr:cNvPr>
        <xdr:cNvSpPr txBox="1">
          <a:spLocks noChangeArrowheads="1"/>
        </xdr:cNvSpPr>
      </xdr:nvSpPr>
      <xdr:spPr bwMode="auto">
        <a:xfrm>
          <a:off x="1272540" y="1868424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65</xdr:row>
      <xdr:rowOff>0</xdr:rowOff>
    </xdr:from>
    <xdr:ext cx="76200" cy="200025"/>
    <xdr:sp macro="" textlink="">
      <xdr:nvSpPr>
        <xdr:cNvPr id="1382" name="Text Box 6">
          <a:extLst>
            <a:ext uri="{FF2B5EF4-FFF2-40B4-BE49-F238E27FC236}">
              <a16:creationId xmlns="" xmlns:a16="http://schemas.microsoft.com/office/drawing/2014/main" id="{9B8BB420-1F40-4257-BE19-3C34F3F6361A}"/>
            </a:ext>
          </a:extLst>
        </xdr:cNvPr>
        <xdr:cNvSpPr txBox="1">
          <a:spLocks noChangeArrowheads="1"/>
        </xdr:cNvSpPr>
      </xdr:nvSpPr>
      <xdr:spPr bwMode="auto">
        <a:xfrm>
          <a:off x="1272540" y="1868424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838200</xdr:colOff>
      <xdr:row>65</xdr:row>
      <xdr:rowOff>0</xdr:rowOff>
    </xdr:from>
    <xdr:to>
      <xdr:col>2</xdr:col>
      <xdr:colOff>914400</xdr:colOff>
      <xdr:row>66</xdr:row>
      <xdr:rowOff>49530</xdr:rowOff>
    </xdr:to>
    <xdr:sp macro="" textlink="">
      <xdr:nvSpPr>
        <xdr:cNvPr id="1383" name="Text Box 6">
          <a:extLst>
            <a:ext uri="{FF2B5EF4-FFF2-40B4-BE49-F238E27FC236}">
              <a16:creationId xmlns="" xmlns:a16="http://schemas.microsoft.com/office/drawing/2014/main" id="{B66F5121-B052-4352-977A-9CC677D37912}"/>
            </a:ext>
          </a:extLst>
        </xdr:cNvPr>
        <xdr:cNvSpPr txBox="1">
          <a:spLocks noChangeArrowheads="1"/>
        </xdr:cNvSpPr>
      </xdr:nvSpPr>
      <xdr:spPr bwMode="auto">
        <a:xfrm>
          <a:off x="1272540" y="18684240"/>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838200</xdr:colOff>
      <xdr:row>261</xdr:row>
      <xdr:rowOff>0</xdr:rowOff>
    </xdr:from>
    <xdr:ext cx="76200" cy="200025"/>
    <xdr:sp macro="" textlink="">
      <xdr:nvSpPr>
        <xdr:cNvPr id="1384" name="Text Box 6">
          <a:extLst>
            <a:ext uri="{FF2B5EF4-FFF2-40B4-BE49-F238E27FC236}">
              <a16:creationId xmlns="" xmlns:a16="http://schemas.microsoft.com/office/drawing/2014/main" id="{1D75600F-50BB-4BE6-A0E5-3B73CF2AD30A}"/>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385" name="Text Box 6">
          <a:extLst>
            <a:ext uri="{FF2B5EF4-FFF2-40B4-BE49-F238E27FC236}">
              <a16:creationId xmlns="" xmlns:a16="http://schemas.microsoft.com/office/drawing/2014/main" id="{01B8A9DF-D43A-4271-A00D-26536452A073}"/>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386" name="Text Box 6">
          <a:extLst>
            <a:ext uri="{FF2B5EF4-FFF2-40B4-BE49-F238E27FC236}">
              <a16:creationId xmlns="" xmlns:a16="http://schemas.microsoft.com/office/drawing/2014/main" id="{01A7A482-BEDE-4E31-959B-E85E00CA23BC}"/>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387" name="Text Box 6">
          <a:extLst>
            <a:ext uri="{FF2B5EF4-FFF2-40B4-BE49-F238E27FC236}">
              <a16:creationId xmlns="" xmlns:a16="http://schemas.microsoft.com/office/drawing/2014/main" id="{E319606C-3E7B-4C45-9D2C-4A9291C76102}"/>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388" name="Text Box 6">
          <a:extLst>
            <a:ext uri="{FF2B5EF4-FFF2-40B4-BE49-F238E27FC236}">
              <a16:creationId xmlns="" xmlns:a16="http://schemas.microsoft.com/office/drawing/2014/main" id="{42682EB0-AD5D-4896-8065-8284E1EBAF2A}"/>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389" name="Text Box 6">
          <a:extLst>
            <a:ext uri="{FF2B5EF4-FFF2-40B4-BE49-F238E27FC236}">
              <a16:creationId xmlns="" xmlns:a16="http://schemas.microsoft.com/office/drawing/2014/main" id="{0FB9F4FD-A584-465D-8EBB-EFBFAB15A3FC}"/>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261</xdr:row>
      <xdr:rowOff>0</xdr:rowOff>
    </xdr:from>
    <xdr:ext cx="76200" cy="202776"/>
    <xdr:sp macro="" textlink="">
      <xdr:nvSpPr>
        <xdr:cNvPr id="1390" name="Text Box 6">
          <a:extLst>
            <a:ext uri="{FF2B5EF4-FFF2-40B4-BE49-F238E27FC236}">
              <a16:creationId xmlns="" xmlns:a16="http://schemas.microsoft.com/office/drawing/2014/main" id="{162FE712-7976-46E5-B8EA-B72D12693AF3}"/>
            </a:ext>
          </a:extLst>
        </xdr:cNvPr>
        <xdr:cNvSpPr txBox="1">
          <a:spLocks noChangeArrowheads="1"/>
        </xdr:cNvSpPr>
      </xdr:nvSpPr>
      <xdr:spPr bwMode="auto">
        <a:xfrm>
          <a:off x="1295400" y="95448120"/>
          <a:ext cx="76200" cy="202776"/>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6"/>
    <xdr:sp macro="" textlink="">
      <xdr:nvSpPr>
        <xdr:cNvPr id="1391" name="Text Box 6">
          <a:extLst>
            <a:ext uri="{FF2B5EF4-FFF2-40B4-BE49-F238E27FC236}">
              <a16:creationId xmlns="" xmlns:a16="http://schemas.microsoft.com/office/drawing/2014/main" id="{D12B6BB5-9B38-4CB5-BA45-6798A97A623D}"/>
            </a:ext>
          </a:extLst>
        </xdr:cNvPr>
        <xdr:cNvSpPr txBox="1">
          <a:spLocks noChangeArrowheads="1"/>
        </xdr:cNvSpPr>
      </xdr:nvSpPr>
      <xdr:spPr bwMode="auto">
        <a:xfrm>
          <a:off x="1295400" y="95448120"/>
          <a:ext cx="76200" cy="202776"/>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5157"/>
    <xdr:sp macro="" textlink="">
      <xdr:nvSpPr>
        <xdr:cNvPr id="1392" name="Text Box 6">
          <a:extLst>
            <a:ext uri="{FF2B5EF4-FFF2-40B4-BE49-F238E27FC236}">
              <a16:creationId xmlns="" xmlns:a16="http://schemas.microsoft.com/office/drawing/2014/main" id="{92E7850D-A557-482A-9299-0AF21F4BC783}"/>
            </a:ext>
          </a:extLst>
        </xdr:cNvPr>
        <xdr:cNvSpPr txBox="1">
          <a:spLocks noChangeArrowheads="1"/>
        </xdr:cNvSpPr>
      </xdr:nvSpPr>
      <xdr:spPr bwMode="auto">
        <a:xfrm>
          <a:off x="1295400" y="95448120"/>
          <a:ext cx="76200" cy="19515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6"/>
    <xdr:sp macro="" textlink="">
      <xdr:nvSpPr>
        <xdr:cNvPr id="1393" name="Text Box 6">
          <a:extLst>
            <a:ext uri="{FF2B5EF4-FFF2-40B4-BE49-F238E27FC236}">
              <a16:creationId xmlns="" xmlns:a16="http://schemas.microsoft.com/office/drawing/2014/main" id="{75CE233A-EC81-4FF2-8EB9-5D010F026051}"/>
            </a:ext>
          </a:extLst>
        </xdr:cNvPr>
        <xdr:cNvSpPr txBox="1">
          <a:spLocks noChangeArrowheads="1"/>
        </xdr:cNvSpPr>
      </xdr:nvSpPr>
      <xdr:spPr bwMode="auto">
        <a:xfrm>
          <a:off x="1295400" y="95448120"/>
          <a:ext cx="76200" cy="202776"/>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394" name="Text Box 6">
          <a:extLst>
            <a:ext uri="{FF2B5EF4-FFF2-40B4-BE49-F238E27FC236}">
              <a16:creationId xmlns="" xmlns:a16="http://schemas.microsoft.com/office/drawing/2014/main" id="{DB13612A-C984-4BC6-88CB-BBB87196171A}"/>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395" name="Text Box 6">
          <a:extLst>
            <a:ext uri="{FF2B5EF4-FFF2-40B4-BE49-F238E27FC236}">
              <a16:creationId xmlns="" xmlns:a16="http://schemas.microsoft.com/office/drawing/2014/main" id="{FADE8E15-B6FB-441C-9853-91934347738D}"/>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396" name="Text Box 6">
          <a:extLst>
            <a:ext uri="{FF2B5EF4-FFF2-40B4-BE49-F238E27FC236}">
              <a16:creationId xmlns="" xmlns:a16="http://schemas.microsoft.com/office/drawing/2014/main" id="{2639C7AA-4BBA-4C5D-B662-1557A9E9D28C}"/>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7082"/>
    <xdr:sp macro="" textlink="">
      <xdr:nvSpPr>
        <xdr:cNvPr id="1397" name="Text Box 6">
          <a:extLst>
            <a:ext uri="{FF2B5EF4-FFF2-40B4-BE49-F238E27FC236}">
              <a16:creationId xmlns="" xmlns:a16="http://schemas.microsoft.com/office/drawing/2014/main" id="{E2F2F6BC-025D-4AD6-B10F-022C565C7B01}"/>
            </a:ext>
          </a:extLst>
        </xdr:cNvPr>
        <xdr:cNvSpPr txBox="1">
          <a:spLocks noChangeArrowheads="1"/>
        </xdr:cNvSpPr>
      </xdr:nvSpPr>
      <xdr:spPr bwMode="auto">
        <a:xfrm>
          <a:off x="1295400" y="95448120"/>
          <a:ext cx="76200" cy="197082"/>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398" name="Text Box 6">
          <a:extLst>
            <a:ext uri="{FF2B5EF4-FFF2-40B4-BE49-F238E27FC236}">
              <a16:creationId xmlns="" xmlns:a16="http://schemas.microsoft.com/office/drawing/2014/main" id="{82992156-61D5-4D8A-8F46-FDA83039F7B2}"/>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399" name="Text Box 6">
          <a:extLst>
            <a:ext uri="{FF2B5EF4-FFF2-40B4-BE49-F238E27FC236}">
              <a16:creationId xmlns="" xmlns:a16="http://schemas.microsoft.com/office/drawing/2014/main" id="{8CFA28AE-9907-4509-8893-0966F88E0217}"/>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00" name="Text Box 6">
          <a:extLst>
            <a:ext uri="{FF2B5EF4-FFF2-40B4-BE49-F238E27FC236}">
              <a16:creationId xmlns="" xmlns:a16="http://schemas.microsoft.com/office/drawing/2014/main" id="{AFD9AFEE-BAEE-4AC3-9B03-18AE4A2EFDF9}"/>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01" name="Text Box 6">
          <a:extLst>
            <a:ext uri="{FF2B5EF4-FFF2-40B4-BE49-F238E27FC236}">
              <a16:creationId xmlns="" xmlns:a16="http://schemas.microsoft.com/office/drawing/2014/main" id="{442BFC2B-0AD8-45E8-870A-710FE9541A37}"/>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02" name="Text Box 6">
          <a:extLst>
            <a:ext uri="{FF2B5EF4-FFF2-40B4-BE49-F238E27FC236}">
              <a16:creationId xmlns="" xmlns:a16="http://schemas.microsoft.com/office/drawing/2014/main" id="{1B02CCFE-621A-44A7-AA4F-87CA7861A261}"/>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03" name="Text Box 6">
          <a:extLst>
            <a:ext uri="{FF2B5EF4-FFF2-40B4-BE49-F238E27FC236}">
              <a16:creationId xmlns="" xmlns:a16="http://schemas.microsoft.com/office/drawing/2014/main" id="{09DA1584-A21D-4844-ABEB-D15DFE4335C3}"/>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6216"/>
    <xdr:sp macro="" textlink="">
      <xdr:nvSpPr>
        <xdr:cNvPr id="1404" name="Text Box 6">
          <a:extLst>
            <a:ext uri="{FF2B5EF4-FFF2-40B4-BE49-F238E27FC236}">
              <a16:creationId xmlns="" xmlns:a16="http://schemas.microsoft.com/office/drawing/2014/main" id="{DDA9AC3A-F232-461D-A169-8519498D7325}"/>
            </a:ext>
          </a:extLst>
        </xdr:cNvPr>
        <xdr:cNvSpPr txBox="1">
          <a:spLocks noChangeArrowheads="1"/>
        </xdr:cNvSpPr>
      </xdr:nvSpPr>
      <xdr:spPr bwMode="auto">
        <a:xfrm>
          <a:off x="1295400" y="95448120"/>
          <a:ext cx="76200" cy="196216"/>
        </a:xfrm>
        <a:prstGeom prst="rect">
          <a:avLst/>
        </a:prstGeom>
        <a:noFill/>
        <a:ln w="9525">
          <a:noFill/>
          <a:miter lim="800000"/>
          <a:headEnd/>
          <a:tailEnd/>
        </a:ln>
      </xdr:spPr>
    </xdr:sp>
    <xdr:clientData/>
  </xdr:oneCellAnchor>
  <xdr:oneCellAnchor>
    <xdr:from>
      <xdr:col>2</xdr:col>
      <xdr:colOff>838200</xdr:colOff>
      <xdr:row>261</xdr:row>
      <xdr:rowOff>0</xdr:rowOff>
    </xdr:from>
    <xdr:ext cx="76200" cy="200025"/>
    <xdr:sp macro="" textlink="">
      <xdr:nvSpPr>
        <xdr:cNvPr id="1405" name="Text Box 6">
          <a:extLst>
            <a:ext uri="{FF2B5EF4-FFF2-40B4-BE49-F238E27FC236}">
              <a16:creationId xmlns="" xmlns:a16="http://schemas.microsoft.com/office/drawing/2014/main" id="{59DEF56F-72CA-48B5-8403-26F59105E0EB}"/>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06" name="Text Box 6">
          <a:extLst>
            <a:ext uri="{FF2B5EF4-FFF2-40B4-BE49-F238E27FC236}">
              <a16:creationId xmlns="" xmlns:a16="http://schemas.microsoft.com/office/drawing/2014/main" id="{23083E8D-2262-40AB-9892-51AE4009DDBA}"/>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261</xdr:row>
      <xdr:rowOff>0</xdr:rowOff>
    </xdr:from>
    <xdr:ext cx="76200" cy="195157"/>
    <xdr:sp macro="" textlink="">
      <xdr:nvSpPr>
        <xdr:cNvPr id="1407" name="Text Box 6">
          <a:extLst>
            <a:ext uri="{FF2B5EF4-FFF2-40B4-BE49-F238E27FC236}">
              <a16:creationId xmlns="" xmlns:a16="http://schemas.microsoft.com/office/drawing/2014/main" id="{64B59B42-E011-432B-A7D3-B1362239E69C}"/>
            </a:ext>
          </a:extLst>
        </xdr:cNvPr>
        <xdr:cNvSpPr txBox="1">
          <a:spLocks noChangeArrowheads="1"/>
        </xdr:cNvSpPr>
      </xdr:nvSpPr>
      <xdr:spPr bwMode="auto">
        <a:xfrm>
          <a:off x="1295400" y="95448120"/>
          <a:ext cx="76200" cy="195157"/>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7082"/>
    <xdr:sp macro="" textlink="">
      <xdr:nvSpPr>
        <xdr:cNvPr id="1408" name="Text Box 6">
          <a:extLst>
            <a:ext uri="{FF2B5EF4-FFF2-40B4-BE49-F238E27FC236}">
              <a16:creationId xmlns="" xmlns:a16="http://schemas.microsoft.com/office/drawing/2014/main" id="{3B315694-B6C3-4937-B682-8EEA7F1DEED7}"/>
            </a:ext>
          </a:extLst>
        </xdr:cNvPr>
        <xdr:cNvSpPr txBox="1">
          <a:spLocks noChangeArrowheads="1"/>
        </xdr:cNvSpPr>
      </xdr:nvSpPr>
      <xdr:spPr bwMode="auto">
        <a:xfrm>
          <a:off x="1295400" y="95448120"/>
          <a:ext cx="76200" cy="197082"/>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09" name="Text Box 6">
          <a:extLst>
            <a:ext uri="{FF2B5EF4-FFF2-40B4-BE49-F238E27FC236}">
              <a16:creationId xmlns="" xmlns:a16="http://schemas.microsoft.com/office/drawing/2014/main" id="{D6E3CEFF-8F01-40D9-B5DD-3BFABF7C0132}"/>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10" name="Text Box 6">
          <a:extLst>
            <a:ext uri="{FF2B5EF4-FFF2-40B4-BE49-F238E27FC236}">
              <a16:creationId xmlns="" xmlns:a16="http://schemas.microsoft.com/office/drawing/2014/main" id="{035F10CE-0FEB-4CC2-B24B-5CB452D54C73}"/>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11" name="Text Box 6">
          <a:extLst>
            <a:ext uri="{FF2B5EF4-FFF2-40B4-BE49-F238E27FC236}">
              <a16:creationId xmlns="" xmlns:a16="http://schemas.microsoft.com/office/drawing/2014/main" id="{DA5AF583-46AC-4AA9-9D4A-ACBE5DACE8F7}"/>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12" name="Text Box 6">
          <a:extLst>
            <a:ext uri="{FF2B5EF4-FFF2-40B4-BE49-F238E27FC236}">
              <a16:creationId xmlns="" xmlns:a16="http://schemas.microsoft.com/office/drawing/2014/main" id="{354524B7-FC90-488F-B1A9-711460CFDC0D}"/>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13" name="Text Box 6">
          <a:extLst>
            <a:ext uri="{FF2B5EF4-FFF2-40B4-BE49-F238E27FC236}">
              <a16:creationId xmlns="" xmlns:a16="http://schemas.microsoft.com/office/drawing/2014/main" id="{E5146546-3568-4D35-9A89-18EF23240395}"/>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14" name="Text Box 6">
          <a:extLst>
            <a:ext uri="{FF2B5EF4-FFF2-40B4-BE49-F238E27FC236}">
              <a16:creationId xmlns="" xmlns:a16="http://schemas.microsoft.com/office/drawing/2014/main" id="{0F2F3B5A-1BBE-469A-A50F-271F6F4A8D6E}"/>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6216"/>
    <xdr:sp macro="" textlink="">
      <xdr:nvSpPr>
        <xdr:cNvPr id="1415" name="Text Box 6">
          <a:extLst>
            <a:ext uri="{FF2B5EF4-FFF2-40B4-BE49-F238E27FC236}">
              <a16:creationId xmlns="" xmlns:a16="http://schemas.microsoft.com/office/drawing/2014/main" id="{E3A21E97-94A6-4196-9FC7-0DB1798A7258}"/>
            </a:ext>
          </a:extLst>
        </xdr:cNvPr>
        <xdr:cNvSpPr txBox="1">
          <a:spLocks noChangeArrowheads="1"/>
        </xdr:cNvSpPr>
      </xdr:nvSpPr>
      <xdr:spPr bwMode="auto">
        <a:xfrm>
          <a:off x="1295400" y="95448120"/>
          <a:ext cx="76200" cy="196216"/>
        </a:xfrm>
        <a:prstGeom prst="rect">
          <a:avLst/>
        </a:prstGeom>
        <a:noFill/>
        <a:ln w="9525">
          <a:noFill/>
          <a:miter lim="800000"/>
          <a:headEnd/>
          <a:tailEnd/>
        </a:ln>
      </xdr:spPr>
    </xdr:sp>
    <xdr:clientData/>
  </xdr:oneCellAnchor>
  <xdr:oneCellAnchor>
    <xdr:from>
      <xdr:col>2</xdr:col>
      <xdr:colOff>838200</xdr:colOff>
      <xdr:row>261</xdr:row>
      <xdr:rowOff>0</xdr:rowOff>
    </xdr:from>
    <xdr:ext cx="76200" cy="200025"/>
    <xdr:sp macro="" textlink="">
      <xdr:nvSpPr>
        <xdr:cNvPr id="1416" name="Text Box 6">
          <a:extLst>
            <a:ext uri="{FF2B5EF4-FFF2-40B4-BE49-F238E27FC236}">
              <a16:creationId xmlns="" xmlns:a16="http://schemas.microsoft.com/office/drawing/2014/main" id="{322AD045-9252-46A7-9E53-8575C3FA0218}"/>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17" name="Text Box 6">
          <a:extLst>
            <a:ext uri="{FF2B5EF4-FFF2-40B4-BE49-F238E27FC236}">
              <a16:creationId xmlns="" xmlns:a16="http://schemas.microsoft.com/office/drawing/2014/main" id="{9F85466C-FE0F-4EC0-B7CF-4422F2FA8497}"/>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261</xdr:row>
      <xdr:rowOff>0</xdr:rowOff>
    </xdr:from>
    <xdr:ext cx="76200" cy="202776"/>
    <xdr:sp macro="" textlink="">
      <xdr:nvSpPr>
        <xdr:cNvPr id="1418" name="Text Box 6">
          <a:extLst>
            <a:ext uri="{FF2B5EF4-FFF2-40B4-BE49-F238E27FC236}">
              <a16:creationId xmlns="" xmlns:a16="http://schemas.microsoft.com/office/drawing/2014/main" id="{D08B26FE-541F-4043-838F-07143C955A46}"/>
            </a:ext>
          </a:extLst>
        </xdr:cNvPr>
        <xdr:cNvSpPr txBox="1">
          <a:spLocks noChangeArrowheads="1"/>
        </xdr:cNvSpPr>
      </xdr:nvSpPr>
      <xdr:spPr bwMode="auto">
        <a:xfrm>
          <a:off x="1295400" y="95448120"/>
          <a:ext cx="76200" cy="202776"/>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6"/>
    <xdr:sp macro="" textlink="">
      <xdr:nvSpPr>
        <xdr:cNvPr id="1419" name="Text Box 6">
          <a:extLst>
            <a:ext uri="{FF2B5EF4-FFF2-40B4-BE49-F238E27FC236}">
              <a16:creationId xmlns="" xmlns:a16="http://schemas.microsoft.com/office/drawing/2014/main" id="{8EA13305-0FEF-4B76-B14D-31406FB74611}"/>
            </a:ext>
          </a:extLst>
        </xdr:cNvPr>
        <xdr:cNvSpPr txBox="1">
          <a:spLocks noChangeArrowheads="1"/>
        </xdr:cNvSpPr>
      </xdr:nvSpPr>
      <xdr:spPr bwMode="auto">
        <a:xfrm>
          <a:off x="1295400" y="95448120"/>
          <a:ext cx="76200" cy="202776"/>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5157"/>
    <xdr:sp macro="" textlink="">
      <xdr:nvSpPr>
        <xdr:cNvPr id="1420" name="Text Box 6">
          <a:extLst>
            <a:ext uri="{FF2B5EF4-FFF2-40B4-BE49-F238E27FC236}">
              <a16:creationId xmlns="" xmlns:a16="http://schemas.microsoft.com/office/drawing/2014/main" id="{AF1A3FEA-012C-4379-BA0D-209982BEB00C}"/>
            </a:ext>
          </a:extLst>
        </xdr:cNvPr>
        <xdr:cNvSpPr txBox="1">
          <a:spLocks noChangeArrowheads="1"/>
        </xdr:cNvSpPr>
      </xdr:nvSpPr>
      <xdr:spPr bwMode="auto">
        <a:xfrm>
          <a:off x="1295400" y="95448120"/>
          <a:ext cx="76200" cy="19515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6"/>
    <xdr:sp macro="" textlink="">
      <xdr:nvSpPr>
        <xdr:cNvPr id="1421" name="Text Box 6">
          <a:extLst>
            <a:ext uri="{FF2B5EF4-FFF2-40B4-BE49-F238E27FC236}">
              <a16:creationId xmlns="" xmlns:a16="http://schemas.microsoft.com/office/drawing/2014/main" id="{C1AC6C0C-3960-4CFD-A4F4-797B5D801AEC}"/>
            </a:ext>
          </a:extLst>
        </xdr:cNvPr>
        <xdr:cNvSpPr txBox="1">
          <a:spLocks noChangeArrowheads="1"/>
        </xdr:cNvSpPr>
      </xdr:nvSpPr>
      <xdr:spPr bwMode="auto">
        <a:xfrm>
          <a:off x="1295400" y="95448120"/>
          <a:ext cx="76200" cy="202776"/>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22" name="Text Box 6">
          <a:extLst>
            <a:ext uri="{FF2B5EF4-FFF2-40B4-BE49-F238E27FC236}">
              <a16:creationId xmlns="" xmlns:a16="http://schemas.microsoft.com/office/drawing/2014/main" id="{8198459D-79BE-4D87-8BCA-596B510AE3AF}"/>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23" name="Text Box 6">
          <a:extLst>
            <a:ext uri="{FF2B5EF4-FFF2-40B4-BE49-F238E27FC236}">
              <a16:creationId xmlns="" xmlns:a16="http://schemas.microsoft.com/office/drawing/2014/main" id="{C81CFC73-75DC-45D0-8B08-B4D896FC43BE}"/>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24" name="Text Box 6">
          <a:extLst>
            <a:ext uri="{FF2B5EF4-FFF2-40B4-BE49-F238E27FC236}">
              <a16:creationId xmlns="" xmlns:a16="http://schemas.microsoft.com/office/drawing/2014/main" id="{BEABF47F-60D9-46C4-9844-57B3B9D09D67}"/>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7082"/>
    <xdr:sp macro="" textlink="">
      <xdr:nvSpPr>
        <xdr:cNvPr id="1425" name="Text Box 6">
          <a:extLst>
            <a:ext uri="{FF2B5EF4-FFF2-40B4-BE49-F238E27FC236}">
              <a16:creationId xmlns="" xmlns:a16="http://schemas.microsoft.com/office/drawing/2014/main" id="{E7089F53-13EA-486B-AD13-C2F2AFF01F67}"/>
            </a:ext>
          </a:extLst>
        </xdr:cNvPr>
        <xdr:cNvSpPr txBox="1">
          <a:spLocks noChangeArrowheads="1"/>
        </xdr:cNvSpPr>
      </xdr:nvSpPr>
      <xdr:spPr bwMode="auto">
        <a:xfrm>
          <a:off x="1295400" y="95448120"/>
          <a:ext cx="76200" cy="197082"/>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26" name="Text Box 6">
          <a:extLst>
            <a:ext uri="{FF2B5EF4-FFF2-40B4-BE49-F238E27FC236}">
              <a16:creationId xmlns="" xmlns:a16="http://schemas.microsoft.com/office/drawing/2014/main" id="{618CAE2A-5067-4C11-8EFE-879EA1EF8F04}"/>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27" name="Text Box 6">
          <a:extLst>
            <a:ext uri="{FF2B5EF4-FFF2-40B4-BE49-F238E27FC236}">
              <a16:creationId xmlns="" xmlns:a16="http://schemas.microsoft.com/office/drawing/2014/main" id="{ABA71FAA-8D67-45F3-B8B3-C073FB37554D}"/>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28" name="Text Box 6">
          <a:extLst>
            <a:ext uri="{FF2B5EF4-FFF2-40B4-BE49-F238E27FC236}">
              <a16:creationId xmlns="" xmlns:a16="http://schemas.microsoft.com/office/drawing/2014/main" id="{7189EEC5-9351-4C7D-837D-557D0F3C43B2}"/>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29" name="Text Box 6">
          <a:extLst>
            <a:ext uri="{FF2B5EF4-FFF2-40B4-BE49-F238E27FC236}">
              <a16:creationId xmlns="" xmlns:a16="http://schemas.microsoft.com/office/drawing/2014/main" id="{B1CD9076-DC2C-47C1-A19C-30241B76F33D}"/>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30" name="Text Box 6">
          <a:extLst>
            <a:ext uri="{FF2B5EF4-FFF2-40B4-BE49-F238E27FC236}">
              <a16:creationId xmlns="" xmlns:a16="http://schemas.microsoft.com/office/drawing/2014/main" id="{BBF51EAE-3C4F-4E33-B188-E25B2DCD006A}"/>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31" name="Text Box 6">
          <a:extLst>
            <a:ext uri="{FF2B5EF4-FFF2-40B4-BE49-F238E27FC236}">
              <a16:creationId xmlns="" xmlns:a16="http://schemas.microsoft.com/office/drawing/2014/main" id="{A155BA75-C608-46D9-9625-C83F02E60C2C}"/>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6216"/>
    <xdr:sp macro="" textlink="">
      <xdr:nvSpPr>
        <xdr:cNvPr id="1432" name="Text Box 6">
          <a:extLst>
            <a:ext uri="{FF2B5EF4-FFF2-40B4-BE49-F238E27FC236}">
              <a16:creationId xmlns="" xmlns:a16="http://schemas.microsoft.com/office/drawing/2014/main" id="{79592003-ABA4-4577-94EB-A4D02BE620BA}"/>
            </a:ext>
          </a:extLst>
        </xdr:cNvPr>
        <xdr:cNvSpPr txBox="1">
          <a:spLocks noChangeArrowheads="1"/>
        </xdr:cNvSpPr>
      </xdr:nvSpPr>
      <xdr:spPr bwMode="auto">
        <a:xfrm>
          <a:off x="1295400" y="95448120"/>
          <a:ext cx="76200" cy="196216"/>
        </a:xfrm>
        <a:prstGeom prst="rect">
          <a:avLst/>
        </a:prstGeom>
        <a:noFill/>
        <a:ln w="9525">
          <a:noFill/>
          <a:miter lim="800000"/>
          <a:headEnd/>
          <a:tailEnd/>
        </a:ln>
      </xdr:spPr>
    </xdr:sp>
    <xdr:clientData/>
  </xdr:oneCellAnchor>
  <xdr:oneCellAnchor>
    <xdr:from>
      <xdr:col>2</xdr:col>
      <xdr:colOff>838200</xdr:colOff>
      <xdr:row>261</xdr:row>
      <xdr:rowOff>0</xdr:rowOff>
    </xdr:from>
    <xdr:ext cx="76200" cy="200025"/>
    <xdr:sp macro="" textlink="">
      <xdr:nvSpPr>
        <xdr:cNvPr id="1433" name="Text Box 6">
          <a:extLst>
            <a:ext uri="{FF2B5EF4-FFF2-40B4-BE49-F238E27FC236}">
              <a16:creationId xmlns="" xmlns:a16="http://schemas.microsoft.com/office/drawing/2014/main" id="{24AC669B-5A21-4D42-88FE-293B9A54B250}"/>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34" name="Text Box 6">
          <a:extLst>
            <a:ext uri="{FF2B5EF4-FFF2-40B4-BE49-F238E27FC236}">
              <a16:creationId xmlns="" xmlns:a16="http://schemas.microsoft.com/office/drawing/2014/main" id="{A3F418C0-95AB-47E5-A0E4-7D9F323DD6F1}"/>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261</xdr:row>
      <xdr:rowOff>0</xdr:rowOff>
    </xdr:from>
    <xdr:ext cx="76200" cy="195157"/>
    <xdr:sp macro="" textlink="">
      <xdr:nvSpPr>
        <xdr:cNvPr id="1435" name="Text Box 6">
          <a:extLst>
            <a:ext uri="{FF2B5EF4-FFF2-40B4-BE49-F238E27FC236}">
              <a16:creationId xmlns="" xmlns:a16="http://schemas.microsoft.com/office/drawing/2014/main" id="{BBA67659-646A-477F-B8DC-D1C0E0B7FAC6}"/>
            </a:ext>
          </a:extLst>
        </xdr:cNvPr>
        <xdr:cNvSpPr txBox="1">
          <a:spLocks noChangeArrowheads="1"/>
        </xdr:cNvSpPr>
      </xdr:nvSpPr>
      <xdr:spPr bwMode="auto">
        <a:xfrm>
          <a:off x="1295400" y="95448120"/>
          <a:ext cx="76200" cy="195157"/>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7082"/>
    <xdr:sp macro="" textlink="">
      <xdr:nvSpPr>
        <xdr:cNvPr id="1436" name="Text Box 6">
          <a:extLst>
            <a:ext uri="{FF2B5EF4-FFF2-40B4-BE49-F238E27FC236}">
              <a16:creationId xmlns="" xmlns:a16="http://schemas.microsoft.com/office/drawing/2014/main" id="{4238721E-E780-4D12-9EC5-06D522CE42DA}"/>
            </a:ext>
          </a:extLst>
        </xdr:cNvPr>
        <xdr:cNvSpPr txBox="1">
          <a:spLocks noChangeArrowheads="1"/>
        </xdr:cNvSpPr>
      </xdr:nvSpPr>
      <xdr:spPr bwMode="auto">
        <a:xfrm>
          <a:off x="1295400" y="95448120"/>
          <a:ext cx="76200" cy="197082"/>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37" name="Text Box 6">
          <a:extLst>
            <a:ext uri="{FF2B5EF4-FFF2-40B4-BE49-F238E27FC236}">
              <a16:creationId xmlns="" xmlns:a16="http://schemas.microsoft.com/office/drawing/2014/main" id="{4D568E1C-CDB6-4864-90EF-4023454A0D69}"/>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38" name="Text Box 6">
          <a:extLst>
            <a:ext uri="{FF2B5EF4-FFF2-40B4-BE49-F238E27FC236}">
              <a16:creationId xmlns="" xmlns:a16="http://schemas.microsoft.com/office/drawing/2014/main" id="{C6C43C11-A695-4CFF-8E9D-84CF58979857}"/>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202777"/>
    <xdr:sp macro="" textlink="">
      <xdr:nvSpPr>
        <xdr:cNvPr id="1439" name="Text Box 6">
          <a:extLst>
            <a:ext uri="{FF2B5EF4-FFF2-40B4-BE49-F238E27FC236}">
              <a16:creationId xmlns="" xmlns:a16="http://schemas.microsoft.com/office/drawing/2014/main" id="{C2A333CF-9AD4-4CFD-8627-9986B331538F}"/>
            </a:ext>
          </a:extLst>
        </xdr:cNvPr>
        <xdr:cNvSpPr txBox="1">
          <a:spLocks noChangeArrowheads="1"/>
        </xdr:cNvSpPr>
      </xdr:nvSpPr>
      <xdr:spPr bwMode="auto">
        <a:xfrm>
          <a:off x="1295400" y="95448120"/>
          <a:ext cx="76200" cy="202777"/>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40" name="Text Box 6">
          <a:extLst>
            <a:ext uri="{FF2B5EF4-FFF2-40B4-BE49-F238E27FC236}">
              <a16:creationId xmlns="" xmlns:a16="http://schemas.microsoft.com/office/drawing/2014/main" id="{183D2327-39F2-4AEF-ADB4-98E8BAD10BF4}"/>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41" name="Text Box 6">
          <a:extLst>
            <a:ext uri="{FF2B5EF4-FFF2-40B4-BE49-F238E27FC236}">
              <a16:creationId xmlns="" xmlns:a16="http://schemas.microsoft.com/office/drawing/2014/main" id="{46525952-6099-4E17-AC99-1DFD8C19F5A5}"/>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67640"/>
    <xdr:sp macro="" textlink="">
      <xdr:nvSpPr>
        <xdr:cNvPr id="1442" name="Text Box 6">
          <a:extLst>
            <a:ext uri="{FF2B5EF4-FFF2-40B4-BE49-F238E27FC236}">
              <a16:creationId xmlns="" xmlns:a16="http://schemas.microsoft.com/office/drawing/2014/main" id="{B39AC782-ABB0-4D91-A51A-0A42CB2CF69D}"/>
            </a:ext>
          </a:extLst>
        </xdr:cNvPr>
        <xdr:cNvSpPr txBox="1">
          <a:spLocks noChangeArrowheads="1"/>
        </xdr:cNvSpPr>
      </xdr:nvSpPr>
      <xdr:spPr bwMode="auto">
        <a:xfrm>
          <a:off x="1295400" y="95448120"/>
          <a:ext cx="76200" cy="167640"/>
        </a:xfrm>
        <a:prstGeom prst="rect">
          <a:avLst/>
        </a:prstGeom>
        <a:noFill/>
        <a:ln w="9525">
          <a:noFill/>
          <a:miter lim="800000"/>
          <a:headEnd/>
          <a:tailEnd/>
        </a:ln>
      </xdr:spPr>
    </xdr:sp>
    <xdr:clientData/>
  </xdr:oneCellAnchor>
  <xdr:oneCellAnchor>
    <xdr:from>
      <xdr:col>2</xdr:col>
      <xdr:colOff>861060</xdr:colOff>
      <xdr:row>261</xdr:row>
      <xdr:rowOff>0</xdr:rowOff>
    </xdr:from>
    <xdr:ext cx="76200" cy="196216"/>
    <xdr:sp macro="" textlink="">
      <xdr:nvSpPr>
        <xdr:cNvPr id="1443" name="Text Box 6">
          <a:extLst>
            <a:ext uri="{FF2B5EF4-FFF2-40B4-BE49-F238E27FC236}">
              <a16:creationId xmlns="" xmlns:a16="http://schemas.microsoft.com/office/drawing/2014/main" id="{EFEF8913-4DE7-46BE-90B0-EC4F7954216F}"/>
            </a:ext>
          </a:extLst>
        </xdr:cNvPr>
        <xdr:cNvSpPr txBox="1">
          <a:spLocks noChangeArrowheads="1"/>
        </xdr:cNvSpPr>
      </xdr:nvSpPr>
      <xdr:spPr bwMode="auto">
        <a:xfrm>
          <a:off x="1295400" y="95448120"/>
          <a:ext cx="76200" cy="196216"/>
        </a:xfrm>
        <a:prstGeom prst="rect">
          <a:avLst/>
        </a:prstGeom>
        <a:noFill/>
        <a:ln w="9525">
          <a:noFill/>
          <a:miter lim="800000"/>
          <a:headEnd/>
          <a:tailEnd/>
        </a:ln>
      </xdr:spPr>
    </xdr:sp>
    <xdr:clientData/>
  </xdr:oneCellAnchor>
  <xdr:oneCellAnchor>
    <xdr:from>
      <xdr:col>2</xdr:col>
      <xdr:colOff>838200</xdr:colOff>
      <xdr:row>261</xdr:row>
      <xdr:rowOff>0</xdr:rowOff>
    </xdr:from>
    <xdr:ext cx="76200" cy="200025"/>
    <xdr:sp macro="" textlink="">
      <xdr:nvSpPr>
        <xdr:cNvPr id="1444" name="Text Box 6">
          <a:extLst>
            <a:ext uri="{FF2B5EF4-FFF2-40B4-BE49-F238E27FC236}">
              <a16:creationId xmlns="" xmlns:a16="http://schemas.microsoft.com/office/drawing/2014/main" id="{BC82C4B2-7DA3-4425-81AB-237688A44567}"/>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45" name="Text Box 6">
          <a:extLst>
            <a:ext uri="{FF2B5EF4-FFF2-40B4-BE49-F238E27FC236}">
              <a16:creationId xmlns="" xmlns:a16="http://schemas.microsoft.com/office/drawing/2014/main" id="{7BD07446-5C0C-4427-AE79-EB75E39E57A2}"/>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46" name="Text Box 6">
          <a:extLst>
            <a:ext uri="{FF2B5EF4-FFF2-40B4-BE49-F238E27FC236}">
              <a16:creationId xmlns="" xmlns:a16="http://schemas.microsoft.com/office/drawing/2014/main" id="{10C959E7-CD09-4551-81E4-E2DE64D8F998}"/>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47" name="Text Box 6">
          <a:extLst>
            <a:ext uri="{FF2B5EF4-FFF2-40B4-BE49-F238E27FC236}">
              <a16:creationId xmlns="" xmlns:a16="http://schemas.microsoft.com/office/drawing/2014/main" id="{6D272A27-0441-4C5B-9DDC-3145A54FDED7}"/>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48" name="Text Box 6">
          <a:extLst>
            <a:ext uri="{FF2B5EF4-FFF2-40B4-BE49-F238E27FC236}">
              <a16:creationId xmlns="" xmlns:a16="http://schemas.microsoft.com/office/drawing/2014/main" id="{E0EB01E9-84A9-49BD-BDBA-FD0A2FFE5CD2}"/>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49" name="Text Box 6">
          <a:extLst>
            <a:ext uri="{FF2B5EF4-FFF2-40B4-BE49-F238E27FC236}">
              <a16:creationId xmlns="" xmlns:a16="http://schemas.microsoft.com/office/drawing/2014/main" id="{B2DB3961-545A-4436-8128-BEB4CB71C5D4}"/>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0" name="Text Box 6">
          <a:extLst>
            <a:ext uri="{FF2B5EF4-FFF2-40B4-BE49-F238E27FC236}">
              <a16:creationId xmlns="" xmlns:a16="http://schemas.microsoft.com/office/drawing/2014/main" id="{A6ECF16A-7B27-423F-9F79-538335FBF8ED}"/>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1" name="Text Box 6">
          <a:extLst>
            <a:ext uri="{FF2B5EF4-FFF2-40B4-BE49-F238E27FC236}">
              <a16:creationId xmlns="" xmlns:a16="http://schemas.microsoft.com/office/drawing/2014/main" id="{C3E5B038-B94B-47C3-BB16-296A178F61D3}"/>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2" name="Text Box 6">
          <a:extLst>
            <a:ext uri="{FF2B5EF4-FFF2-40B4-BE49-F238E27FC236}">
              <a16:creationId xmlns="" xmlns:a16="http://schemas.microsoft.com/office/drawing/2014/main" id="{7A292175-111F-4A49-9319-7C83C7154804}"/>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3" name="Text Box 6">
          <a:extLst>
            <a:ext uri="{FF2B5EF4-FFF2-40B4-BE49-F238E27FC236}">
              <a16:creationId xmlns="" xmlns:a16="http://schemas.microsoft.com/office/drawing/2014/main" id="{5EF0D328-8E8D-4498-AB9A-D003DCB23101}"/>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4" name="Text Box 6">
          <a:extLst>
            <a:ext uri="{FF2B5EF4-FFF2-40B4-BE49-F238E27FC236}">
              <a16:creationId xmlns="" xmlns:a16="http://schemas.microsoft.com/office/drawing/2014/main" id="{BFD2BEDA-8792-45CC-B98E-BB370E7F358D}"/>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5" name="Text Box 6">
          <a:extLst>
            <a:ext uri="{FF2B5EF4-FFF2-40B4-BE49-F238E27FC236}">
              <a16:creationId xmlns="" xmlns:a16="http://schemas.microsoft.com/office/drawing/2014/main" id="{2686AA43-1FD0-4F71-975C-AA0A878A9012}"/>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6" name="Text Box 6">
          <a:extLst>
            <a:ext uri="{FF2B5EF4-FFF2-40B4-BE49-F238E27FC236}">
              <a16:creationId xmlns="" xmlns:a16="http://schemas.microsoft.com/office/drawing/2014/main" id="{F73E1332-D5B5-4E2A-AB5E-6BA0E80729E4}"/>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7" name="Text Box 6">
          <a:extLst>
            <a:ext uri="{FF2B5EF4-FFF2-40B4-BE49-F238E27FC236}">
              <a16:creationId xmlns="" xmlns:a16="http://schemas.microsoft.com/office/drawing/2014/main" id="{472D21AB-A011-4A2B-BFA3-9E81A73F1877}"/>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8" name="Text Box 6">
          <a:extLst>
            <a:ext uri="{FF2B5EF4-FFF2-40B4-BE49-F238E27FC236}">
              <a16:creationId xmlns="" xmlns:a16="http://schemas.microsoft.com/office/drawing/2014/main" id="{603B8B9D-129A-4029-BD3B-C65E9510FEC9}"/>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59" name="Text Box 6">
          <a:extLst>
            <a:ext uri="{FF2B5EF4-FFF2-40B4-BE49-F238E27FC236}">
              <a16:creationId xmlns="" xmlns:a16="http://schemas.microsoft.com/office/drawing/2014/main" id="{2A6143A3-572C-4672-8F28-89FEFDC66B8B}"/>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60" name="Text Box 6">
          <a:extLst>
            <a:ext uri="{FF2B5EF4-FFF2-40B4-BE49-F238E27FC236}">
              <a16:creationId xmlns="" xmlns:a16="http://schemas.microsoft.com/office/drawing/2014/main" id="{49670304-68A2-46BE-8A82-55A903DD9389}"/>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61" name="Text Box 6">
          <a:extLst>
            <a:ext uri="{FF2B5EF4-FFF2-40B4-BE49-F238E27FC236}">
              <a16:creationId xmlns="" xmlns:a16="http://schemas.microsoft.com/office/drawing/2014/main" id="{DDC03C11-0F80-4AC6-B15D-86F481360292}"/>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62" name="Text Box 6">
          <a:extLst>
            <a:ext uri="{FF2B5EF4-FFF2-40B4-BE49-F238E27FC236}">
              <a16:creationId xmlns="" xmlns:a16="http://schemas.microsoft.com/office/drawing/2014/main" id="{8616AA66-A7C2-432B-995B-578EB781AF74}"/>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63" name="Text Box 6">
          <a:extLst>
            <a:ext uri="{FF2B5EF4-FFF2-40B4-BE49-F238E27FC236}">
              <a16:creationId xmlns="" xmlns:a16="http://schemas.microsoft.com/office/drawing/2014/main" id="{67C83EB5-2A47-4D61-9362-A102C7524448}"/>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64" name="Text Box 6">
          <a:extLst>
            <a:ext uri="{FF2B5EF4-FFF2-40B4-BE49-F238E27FC236}">
              <a16:creationId xmlns="" xmlns:a16="http://schemas.microsoft.com/office/drawing/2014/main" id="{25EADE54-9771-4DFF-9497-87176251C83E}"/>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465" name="Text Box 6">
          <a:extLst>
            <a:ext uri="{FF2B5EF4-FFF2-40B4-BE49-F238E27FC236}">
              <a16:creationId xmlns="" xmlns:a16="http://schemas.microsoft.com/office/drawing/2014/main" id="{188049F7-01B9-4DDD-AD4E-42E1C757CAE5}"/>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66" name="Text Box 6">
          <a:extLst>
            <a:ext uri="{FF2B5EF4-FFF2-40B4-BE49-F238E27FC236}">
              <a16:creationId xmlns="" xmlns:a16="http://schemas.microsoft.com/office/drawing/2014/main" id="{C534FD22-3879-4BCC-9E62-76EA52080359}"/>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67" name="Text Box 6">
          <a:extLst>
            <a:ext uri="{FF2B5EF4-FFF2-40B4-BE49-F238E27FC236}">
              <a16:creationId xmlns="" xmlns:a16="http://schemas.microsoft.com/office/drawing/2014/main" id="{9AFDCBCE-DB5D-44CA-A2E4-7F4BED3253F9}"/>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68" name="Text Box 6">
          <a:extLst>
            <a:ext uri="{FF2B5EF4-FFF2-40B4-BE49-F238E27FC236}">
              <a16:creationId xmlns="" xmlns:a16="http://schemas.microsoft.com/office/drawing/2014/main" id="{D827FF57-82BC-440F-8D1F-9F8B67C98890}"/>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69" name="Text Box 6">
          <a:extLst>
            <a:ext uri="{FF2B5EF4-FFF2-40B4-BE49-F238E27FC236}">
              <a16:creationId xmlns="" xmlns:a16="http://schemas.microsoft.com/office/drawing/2014/main" id="{E10FC6EA-41B0-48CC-9170-AC780ABFD3EE}"/>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0" name="Text Box 6">
          <a:extLst>
            <a:ext uri="{FF2B5EF4-FFF2-40B4-BE49-F238E27FC236}">
              <a16:creationId xmlns="" xmlns:a16="http://schemas.microsoft.com/office/drawing/2014/main" id="{279C67F2-9C48-454A-A41E-4499C5732076}"/>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1" name="Text Box 6">
          <a:extLst>
            <a:ext uri="{FF2B5EF4-FFF2-40B4-BE49-F238E27FC236}">
              <a16:creationId xmlns="" xmlns:a16="http://schemas.microsoft.com/office/drawing/2014/main" id="{6E50CED9-5696-414A-9445-685C5447CBEB}"/>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2" name="Text Box 6">
          <a:extLst>
            <a:ext uri="{FF2B5EF4-FFF2-40B4-BE49-F238E27FC236}">
              <a16:creationId xmlns="" xmlns:a16="http://schemas.microsoft.com/office/drawing/2014/main" id="{5F06AE82-A5CE-4E44-9B94-73770D3E806F}"/>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3" name="Text Box 6">
          <a:extLst>
            <a:ext uri="{FF2B5EF4-FFF2-40B4-BE49-F238E27FC236}">
              <a16:creationId xmlns="" xmlns:a16="http://schemas.microsoft.com/office/drawing/2014/main" id="{2FC22A47-C141-431C-A467-47DA08C2A8A7}"/>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4" name="Text Box 6">
          <a:extLst>
            <a:ext uri="{FF2B5EF4-FFF2-40B4-BE49-F238E27FC236}">
              <a16:creationId xmlns="" xmlns:a16="http://schemas.microsoft.com/office/drawing/2014/main" id="{7FB6B10D-A17D-4B45-B06E-C8D7A93BB35E}"/>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5" name="Text Box 6">
          <a:extLst>
            <a:ext uri="{FF2B5EF4-FFF2-40B4-BE49-F238E27FC236}">
              <a16:creationId xmlns="" xmlns:a16="http://schemas.microsoft.com/office/drawing/2014/main" id="{866F8F40-6F90-4B9F-A96C-77436B236B2E}"/>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6" name="Text Box 6">
          <a:extLst>
            <a:ext uri="{FF2B5EF4-FFF2-40B4-BE49-F238E27FC236}">
              <a16:creationId xmlns="" xmlns:a16="http://schemas.microsoft.com/office/drawing/2014/main" id="{88FBCFA3-C895-4320-B614-BB4CD0FF2227}"/>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7" name="Text Box 6">
          <a:extLst>
            <a:ext uri="{FF2B5EF4-FFF2-40B4-BE49-F238E27FC236}">
              <a16:creationId xmlns="" xmlns:a16="http://schemas.microsoft.com/office/drawing/2014/main" id="{3931815E-C7F2-4866-B8AE-4449B242C350}"/>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8" name="Text Box 6">
          <a:extLst>
            <a:ext uri="{FF2B5EF4-FFF2-40B4-BE49-F238E27FC236}">
              <a16:creationId xmlns="" xmlns:a16="http://schemas.microsoft.com/office/drawing/2014/main" id="{1EA81C2F-E5C6-4DED-A1FE-34E3751D5E3D}"/>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79" name="Text Box 6">
          <a:extLst>
            <a:ext uri="{FF2B5EF4-FFF2-40B4-BE49-F238E27FC236}">
              <a16:creationId xmlns="" xmlns:a16="http://schemas.microsoft.com/office/drawing/2014/main" id="{A913D7F6-7409-4A3E-B32E-62FBB860DBD3}"/>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0" name="Text Box 6">
          <a:extLst>
            <a:ext uri="{FF2B5EF4-FFF2-40B4-BE49-F238E27FC236}">
              <a16:creationId xmlns="" xmlns:a16="http://schemas.microsoft.com/office/drawing/2014/main" id="{9A07019F-ECC2-42B3-AEB0-4F598DDF10D6}"/>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1" name="Text Box 6">
          <a:extLst>
            <a:ext uri="{FF2B5EF4-FFF2-40B4-BE49-F238E27FC236}">
              <a16:creationId xmlns="" xmlns:a16="http://schemas.microsoft.com/office/drawing/2014/main" id="{DD70BC75-4047-49FA-97D3-4CB035DE3F2B}"/>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2" name="Text Box 6">
          <a:extLst>
            <a:ext uri="{FF2B5EF4-FFF2-40B4-BE49-F238E27FC236}">
              <a16:creationId xmlns="" xmlns:a16="http://schemas.microsoft.com/office/drawing/2014/main" id="{151065EC-5F66-456E-9E64-0E750F217C4E}"/>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3" name="Text Box 6">
          <a:extLst>
            <a:ext uri="{FF2B5EF4-FFF2-40B4-BE49-F238E27FC236}">
              <a16:creationId xmlns="" xmlns:a16="http://schemas.microsoft.com/office/drawing/2014/main" id="{6705E28D-6C58-4387-9F7B-C0307B903437}"/>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4" name="Text Box 6">
          <a:extLst>
            <a:ext uri="{FF2B5EF4-FFF2-40B4-BE49-F238E27FC236}">
              <a16:creationId xmlns="" xmlns:a16="http://schemas.microsoft.com/office/drawing/2014/main" id="{C1EE3DF4-08B0-49A0-985C-F5ABB6E6840B}"/>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5" name="Text Box 6">
          <a:extLst>
            <a:ext uri="{FF2B5EF4-FFF2-40B4-BE49-F238E27FC236}">
              <a16:creationId xmlns="" xmlns:a16="http://schemas.microsoft.com/office/drawing/2014/main" id="{603028CF-9FED-43B8-8357-9E9421E5BB38}"/>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6" name="Text Box 6">
          <a:extLst>
            <a:ext uri="{FF2B5EF4-FFF2-40B4-BE49-F238E27FC236}">
              <a16:creationId xmlns="" xmlns:a16="http://schemas.microsoft.com/office/drawing/2014/main" id="{1D1FC267-D661-4584-94C1-0187BD0D9FD8}"/>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7" name="Text Box 6">
          <a:extLst>
            <a:ext uri="{FF2B5EF4-FFF2-40B4-BE49-F238E27FC236}">
              <a16:creationId xmlns="" xmlns:a16="http://schemas.microsoft.com/office/drawing/2014/main" id="{A530B4DA-A637-4A39-85C5-49C437122309}"/>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8" name="Text Box 6">
          <a:extLst>
            <a:ext uri="{FF2B5EF4-FFF2-40B4-BE49-F238E27FC236}">
              <a16:creationId xmlns="" xmlns:a16="http://schemas.microsoft.com/office/drawing/2014/main" id="{1E5C2BD6-7393-48DF-AFA7-F03135C6E2C2}"/>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89" name="Text Box 6">
          <a:extLst>
            <a:ext uri="{FF2B5EF4-FFF2-40B4-BE49-F238E27FC236}">
              <a16:creationId xmlns="" xmlns:a16="http://schemas.microsoft.com/office/drawing/2014/main" id="{15F6B052-3DD5-4AD4-8288-13A3DF0FA81A}"/>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0" name="Text Box 6">
          <a:extLst>
            <a:ext uri="{FF2B5EF4-FFF2-40B4-BE49-F238E27FC236}">
              <a16:creationId xmlns="" xmlns:a16="http://schemas.microsoft.com/office/drawing/2014/main" id="{DCAC1BD0-F001-412B-8164-64888D798A1C}"/>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1" name="Text Box 6">
          <a:extLst>
            <a:ext uri="{FF2B5EF4-FFF2-40B4-BE49-F238E27FC236}">
              <a16:creationId xmlns="" xmlns:a16="http://schemas.microsoft.com/office/drawing/2014/main" id="{5497FACB-3BCF-4CF6-AF41-68328DC918F1}"/>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2" name="Text Box 6">
          <a:extLst>
            <a:ext uri="{FF2B5EF4-FFF2-40B4-BE49-F238E27FC236}">
              <a16:creationId xmlns="" xmlns:a16="http://schemas.microsoft.com/office/drawing/2014/main" id="{56BC8C3C-32EB-45BC-92A6-776CAFB2E470}"/>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3" name="Text Box 6">
          <a:extLst>
            <a:ext uri="{FF2B5EF4-FFF2-40B4-BE49-F238E27FC236}">
              <a16:creationId xmlns="" xmlns:a16="http://schemas.microsoft.com/office/drawing/2014/main" id="{A7718E3E-A8F8-4B58-87CA-D1EB92A35663}"/>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4" name="Text Box 6">
          <a:extLst>
            <a:ext uri="{FF2B5EF4-FFF2-40B4-BE49-F238E27FC236}">
              <a16:creationId xmlns="" xmlns:a16="http://schemas.microsoft.com/office/drawing/2014/main" id="{FE0CEB68-F496-469B-8CE4-945E522FC1C7}"/>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5" name="Text Box 6">
          <a:extLst>
            <a:ext uri="{FF2B5EF4-FFF2-40B4-BE49-F238E27FC236}">
              <a16:creationId xmlns="" xmlns:a16="http://schemas.microsoft.com/office/drawing/2014/main" id="{F7E898C1-6D2F-4A10-B188-8E15B58E60CF}"/>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6" name="Text Box 6">
          <a:extLst>
            <a:ext uri="{FF2B5EF4-FFF2-40B4-BE49-F238E27FC236}">
              <a16:creationId xmlns="" xmlns:a16="http://schemas.microsoft.com/office/drawing/2014/main" id="{33C036C4-8A14-4E04-B345-6FFDCA89DA64}"/>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7" name="Text Box 6">
          <a:extLst>
            <a:ext uri="{FF2B5EF4-FFF2-40B4-BE49-F238E27FC236}">
              <a16:creationId xmlns="" xmlns:a16="http://schemas.microsoft.com/office/drawing/2014/main" id="{90CBFFC1-D45B-467A-9901-5ED578810004}"/>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8" name="Text Box 6">
          <a:extLst>
            <a:ext uri="{FF2B5EF4-FFF2-40B4-BE49-F238E27FC236}">
              <a16:creationId xmlns="" xmlns:a16="http://schemas.microsoft.com/office/drawing/2014/main" id="{EF5AE75D-A373-4287-97BE-F91DC7C9E142}"/>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499" name="Text Box 6">
          <a:extLst>
            <a:ext uri="{FF2B5EF4-FFF2-40B4-BE49-F238E27FC236}">
              <a16:creationId xmlns="" xmlns:a16="http://schemas.microsoft.com/office/drawing/2014/main" id="{C748CEB6-F6A9-45BC-AF4C-A7876AD374B0}"/>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00" name="Text Box 6">
          <a:extLst>
            <a:ext uri="{FF2B5EF4-FFF2-40B4-BE49-F238E27FC236}">
              <a16:creationId xmlns="" xmlns:a16="http://schemas.microsoft.com/office/drawing/2014/main" id="{D0F95A80-C9DC-436A-8725-C80AD0BBA34D}"/>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01" name="Text Box 6">
          <a:extLst>
            <a:ext uri="{FF2B5EF4-FFF2-40B4-BE49-F238E27FC236}">
              <a16:creationId xmlns="" xmlns:a16="http://schemas.microsoft.com/office/drawing/2014/main" id="{14FD01F8-9670-4C67-AF9B-19F801867B31}"/>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02" name="Text Box 6">
          <a:extLst>
            <a:ext uri="{FF2B5EF4-FFF2-40B4-BE49-F238E27FC236}">
              <a16:creationId xmlns="" xmlns:a16="http://schemas.microsoft.com/office/drawing/2014/main" id="{D7F77828-6F44-4FB6-A453-6A61AD810401}"/>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03" name="Text Box 6">
          <a:extLst>
            <a:ext uri="{FF2B5EF4-FFF2-40B4-BE49-F238E27FC236}">
              <a16:creationId xmlns="" xmlns:a16="http://schemas.microsoft.com/office/drawing/2014/main" id="{A8D82A73-C8F5-4866-BBDB-28827C2ED4B4}"/>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04" name="Text Box 6">
          <a:extLst>
            <a:ext uri="{FF2B5EF4-FFF2-40B4-BE49-F238E27FC236}">
              <a16:creationId xmlns="" xmlns:a16="http://schemas.microsoft.com/office/drawing/2014/main" id="{CBB7B015-9C18-46AC-B15B-0F7B8484C9D0}"/>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05" name="Text Box 6">
          <a:extLst>
            <a:ext uri="{FF2B5EF4-FFF2-40B4-BE49-F238E27FC236}">
              <a16:creationId xmlns="" xmlns:a16="http://schemas.microsoft.com/office/drawing/2014/main" id="{37061721-B417-42B6-9212-F7789BC4744A}"/>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06" name="Text Box 6">
          <a:extLst>
            <a:ext uri="{FF2B5EF4-FFF2-40B4-BE49-F238E27FC236}">
              <a16:creationId xmlns="" xmlns:a16="http://schemas.microsoft.com/office/drawing/2014/main" id="{A2ED9A70-4E85-49DA-BEFF-8394E52B642D}"/>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07" name="Text Box 6">
          <a:extLst>
            <a:ext uri="{FF2B5EF4-FFF2-40B4-BE49-F238E27FC236}">
              <a16:creationId xmlns="" xmlns:a16="http://schemas.microsoft.com/office/drawing/2014/main" id="{08D570C3-4CF0-4CD4-88A5-DE10BB1CA3C3}"/>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08" name="Text Box 6">
          <a:extLst>
            <a:ext uri="{FF2B5EF4-FFF2-40B4-BE49-F238E27FC236}">
              <a16:creationId xmlns="" xmlns:a16="http://schemas.microsoft.com/office/drawing/2014/main" id="{4775F3B5-AC17-43E7-8C89-38E953F2BFD7}"/>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09" name="Text Box 6">
          <a:extLst>
            <a:ext uri="{FF2B5EF4-FFF2-40B4-BE49-F238E27FC236}">
              <a16:creationId xmlns="" xmlns:a16="http://schemas.microsoft.com/office/drawing/2014/main" id="{37AECD93-2280-4A30-AE64-89550D25ACE6}"/>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10" name="Text Box 6">
          <a:extLst>
            <a:ext uri="{FF2B5EF4-FFF2-40B4-BE49-F238E27FC236}">
              <a16:creationId xmlns="" xmlns:a16="http://schemas.microsoft.com/office/drawing/2014/main" id="{176FB166-D73E-4F20-9D2E-E036DE959BE2}"/>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11" name="Text Box 6">
          <a:extLst>
            <a:ext uri="{FF2B5EF4-FFF2-40B4-BE49-F238E27FC236}">
              <a16:creationId xmlns="" xmlns:a16="http://schemas.microsoft.com/office/drawing/2014/main" id="{982438EA-AFF9-4A14-BCAF-CCD70AC87545}"/>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12" name="Text Box 6">
          <a:extLst>
            <a:ext uri="{FF2B5EF4-FFF2-40B4-BE49-F238E27FC236}">
              <a16:creationId xmlns="" xmlns:a16="http://schemas.microsoft.com/office/drawing/2014/main" id="{7C94ADD3-3FE5-47D7-BC7C-14B02C151427}"/>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13" name="Text Box 6">
          <a:extLst>
            <a:ext uri="{FF2B5EF4-FFF2-40B4-BE49-F238E27FC236}">
              <a16:creationId xmlns="" xmlns:a16="http://schemas.microsoft.com/office/drawing/2014/main" id="{5893181C-45C0-4A8F-BE16-00E0BBC36298}"/>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14" name="Text Box 6">
          <a:extLst>
            <a:ext uri="{FF2B5EF4-FFF2-40B4-BE49-F238E27FC236}">
              <a16:creationId xmlns="" xmlns:a16="http://schemas.microsoft.com/office/drawing/2014/main" id="{C6A75779-8EEE-4672-8E46-37C4E5FCFCBA}"/>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15" name="Text Box 6">
          <a:extLst>
            <a:ext uri="{FF2B5EF4-FFF2-40B4-BE49-F238E27FC236}">
              <a16:creationId xmlns="" xmlns:a16="http://schemas.microsoft.com/office/drawing/2014/main" id="{62A41474-B06F-4CED-8D1A-0F2E9DA332D7}"/>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16" name="Text Box 6">
          <a:extLst>
            <a:ext uri="{FF2B5EF4-FFF2-40B4-BE49-F238E27FC236}">
              <a16:creationId xmlns="" xmlns:a16="http://schemas.microsoft.com/office/drawing/2014/main" id="{E0CF1454-4288-4B76-BB35-A938E1DECD48}"/>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17" name="Text Box 6">
          <a:extLst>
            <a:ext uri="{FF2B5EF4-FFF2-40B4-BE49-F238E27FC236}">
              <a16:creationId xmlns="" xmlns:a16="http://schemas.microsoft.com/office/drawing/2014/main" id="{F1014E03-5866-4B62-AC46-B95602B58247}"/>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18" name="Text Box 6">
          <a:extLst>
            <a:ext uri="{FF2B5EF4-FFF2-40B4-BE49-F238E27FC236}">
              <a16:creationId xmlns="" xmlns:a16="http://schemas.microsoft.com/office/drawing/2014/main" id="{4C89B726-D19D-4933-9ED3-39C0283AF8D2}"/>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19" name="Text Box 6">
          <a:extLst>
            <a:ext uri="{FF2B5EF4-FFF2-40B4-BE49-F238E27FC236}">
              <a16:creationId xmlns="" xmlns:a16="http://schemas.microsoft.com/office/drawing/2014/main" id="{2539CA4F-2042-4A97-8DD9-B568F00AA61D}"/>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0" name="Text Box 6">
          <a:extLst>
            <a:ext uri="{FF2B5EF4-FFF2-40B4-BE49-F238E27FC236}">
              <a16:creationId xmlns="" xmlns:a16="http://schemas.microsoft.com/office/drawing/2014/main" id="{CDDF59EC-3BDB-4812-AA80-A7D81DF9C8B1}"/>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1" name="Text Box 6">
          <a:extLst>
            <a:ext uri="{FF2B5EF4-FFF2-40B4-BE49-F238E27FC236}">
              <a16:creationId xmlns="" xmlns:a16="http://schemas.microsoft.com/office/drawing/2014/main" id="{5C6219E6-7920-42A8-A27D-1DF3BD52EB2F}"/>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2" name="Text Box 6">
          <a:extLst>
            <a:ext uri="{FF2B5EF4-FFF2-40B4-BE49-F238E27FC236}">
              <a16:creationId xmlns="" xmlns:a16="http://schemas.microsoft.com/office/drawing/2014/main" id="{C681D636-D35A-4078-8B39-EE20F09C7EB4}"/>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3" name="Text Box 6">
          <a:extLst>
            <a:ext uri="{FF2B5EF4-FFF2-40B4-BE49-F238E27FC236}">
              <a16:creationId xmlns="" xmlns:a16="http://schemas.microsoft.com/office/drawing/2014/main" id="{D918954E-A2F1-49E6-B5CD-743A1E989C0D}"/>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4" name="Text Box 6">
          <a:extLst>
            <a:ext uri="{FF2B5EF4-FFF2-40B4-BE49-F238E27FC236}">
              <a16:creationId xmlns="" xmlns:a16="http://schemas.microsoft.com/office/drawing/2014/main" id="{54DF2FED-63ED-407C-8E9D-FC40BAA1F808}"/>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5" name="Text Box 6">
          <a:extLst>
            <a:ext uri="{FF2B5EF4-FFF2-40B4-BE49-F238E27FC236}">
              <a16:creationId xmlns="" xmlns:a16="http://schemas.microsoft.com/office/drawing/2014/main" id="{E2AD9B60-5511-4C9B-9A62-8D46342D6D73}"/>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6" name="Text Box 6">
          <a:extLst>
            <a:ext uri="{FF2B5EF4-FFF2-40B4-BE49-F238E27FC236}">
              <a16:creationId xmlns="" xmlns:a16="http://schemas.microsoft.com/office/drawing/2014/main" id="{26E052B8-DE0E-43F1-A416-E3C16D08C516}"/>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7" name="Text Box 6">
          <a:extLst>
            <a:ext uri="{FF2B5EF4-FFF2-40B4-BE49-F238E27FC236}">
              <a16:creationId xmlns="" xmlns:a16="http://schemas.microsoft.com/office/drawing/2014/main" id="{032D31A4-B982-4475-91F7-DA83D5BBC988}"/>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8" name="Text Box 6">
          <a:extLst>
            <a:ext uri="{FF2B5EF4-FFF2-40B4-BE49-F238E27FC236}">
              <a16:creationId xmlns="" xmlns:a16="http://schemas.microsoft.com/office/drawing/2014/main" id="{67C904C2-4038-4AAF-9A81-05F3A3C9CEC1}"/>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29" name="Text Box 6">
          <a:extLst>
            <a:ext uri="{FF2B5EF4-FFF2-40B4-BE49-F238E27FC236}">
              <a16:creationId xmlns="" xmlns:a16="http://schemas.microsoft.com/office/drawing/2014/main" id="{64F5B86F-9E3D-43B9-9EAF-795BF74FF23F}"/>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0" name="Text Box 6">
          <a:extLst>
            <a:ext uri="{FF2B5EF4-FFF2-40B4-BE49-F238E27FC236}">
              <a16:creationId xmlns="" xmlns:a16="http://schemas.microsoft.com/office/drawing/2014/main" id="{C89359C7-E457-4D7E-8FBA-648073763EE3}"/>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1" name="Text Box 6">
          <a:extLst>
            <a:ext uri="{FF2B5EF4-FFF2-40B4-BE49-F238E27FC236}">
              <a16:creationId xmlns="" xmlns:a16="http://schemas.microsoft.com/office/drawing/2014/main" id="{B6AFF096-CFB0-4153-A36D-2401B052ACE3}"/>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2" name="Text Box 6">
          <a:extLst>
            <a:ext uri="{FF2B5EF4-FFF2-40B4-BE49-F238E27FC236}">
              <a16:creationId xmlns="" xmlns:a16="http://schemas.microsoft.com/office/drawing/2014/main" id="{1CB13F54-CA98-498B-BF4A-1BDA40B3E441}"/>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3" name="Text Box 6">
          <a:extLst>
            <a:ext uri="{FF2B5EF4-FFF2-40B4-BE49-F238E27FC236}">
              <a16:creationId xmlns="" xmlns:a16="http://schemas.microsoft.com/office/drawing/2014/main" id="{F2E036FB-2C69-4EA6-960D-0E1613DFD04B}"/>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4" name="Text Box 6">
          <a:extLst>
            <a:ext uri="{FF2B5EF4-FFF2-40B4-BE49-F238E27FC236}">
              <a16:creationId xmlns="" xmlns:a16="http://schemas.microsoft.com/office/drawing/2014/main" id="{5226F8B1-EE4E-4324-9CA7-DED1CD71C576}"/>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5" name="Text Box 6">
          <a:extLst>
            <a:ext uri="{FF2B5EF4-FFF2-40B4-BE49-F238E27FC236}">
              <a16:creationId xmlns="" xmlns:a16="http://schemas.microsoft.com/office/drawing/2014/main" id="{979E2CBA-CD9F-48E4-8A61-A7E25AF4628C}"/>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6" name="Text Box 6">
          <a:extLst>
            <a:ext uri="{FF2B5EF4-FFF2-40B4-BE49-F238E27FC236}">
              <a16:creationId xmlns="" xmlns:a16="http://schemas.microsoft.com/office/drawing/2014/main" id="{6FCE0369-71A4-464D-9136-AA3642CFEA0C}"/>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7" name="Text Box 6">
          <a:extLst>
            <a:ext uri="{FF2B5EF4-FFF2-40B4-BE49-F238E27FC236}">
              <a16:creationId xmlns="" xmlns:a16="http://schemas.microsoft.com/office/drawing/2014/main" id="{B9033A15-A208-4A91-8175-B3AEDC89A657}"/>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8" name="Text Box 6">
          <a:extLst>
            <a:ext uri="{FF2B5EF4-FFF2-40B4-BE49-F238E27FC236}">
              <a16:creationId xmlns="" xmlns:a16="http://schemas.microsoft.com/office/drawing/2014/main" id="{97BAB9DF-B350-4E45-BF77-9253A50D97E1}"/>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39" name="Text Box 6">
          <a:extLst>
            <a:ext uri="{FF2B5EF4-FFF2-40B4-BE49-F238E27FC236}">
              <a16:creationId xmlns="" xmlns:a16="http://schemas.microsoft.com/office/drawing/2014/main" id="{C70846C6-4535-4FAC-BEF5-7C77550E5B23}"/>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0" name="Text Box 6">
          <a:extLst>
            <a:ext uri="{FF2B5EF4-FFF2-40B4-BE49-F238E27FC236}">
              <a16:creationId xmlns="" xmlns:a16="http://schemas.microsoft.com/office/drawing/2014/main" id="{5573F295-1C32-4C7D-9848-9C096DD2E6DD}"/>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1" name="Text Box 6">
          <a:extLst>
            <a:ext uri="{FF2B5EF4-FFF2-40B4-BE49-F238E27FC236}">
              <a16:creationId xmlns="" xmlns:a16="http://schemas.microsoft.com/office/drawing/2014/main" id="{9A9DBA4E-112F-4575-8944-14C4C2B4A550}"/>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2" name="Text Box 6">
          <a:extLst>
            <a:ext uri="{FF2B5EF4-FFF2-40B4-BE49-F238E27FC236}">
              <a16:creationId xmlns="" xmlns:a16="http://schemas.microsoft.com/office/drawing/2014/main" id="{4E87E462-CCA6-4FB5-A2C7-6ED98A064BBB}"/>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3" name="Text Box 6">
          <a:extLst>
            <a:ext uri="{FF2B5EF4-FFF2-40B4-BE49-F238E27FC236}">
              <a16:creationId xmlns="" xmlns:a16="http://schemas.microsoft.com/office/drawing/2014/main" id="{788B7BD3-7A98-480B-A7A9-A07C1FD5856A}"/>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4" name="Text Box 6">
          <a:extLst>
            <a:ext uri="{FF2B5EF4-FFF2-40B4-BE49-F238E27FC236}">
              <a16:creationId xmlns="" xmlns:a16="http://schemas.microsoft.com/office/drawing/2014/main" id="{5C27E3A6-71AA-4F56-89A1-5775AC335AAA}"/>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5" name="Text Box 6">
          <a:extLst>
            <a:ext uri="{FF2B5EF4-FFF2-40B4-BE49-F238E27FC236}">
              <a16:creationId xmlns="" xmlns:a16="http://schemas.microsoft.com/office/drawing/2014/main" id="{8FDFD3FC-22D6-4C1E-AF94-F252302F8B6C}"/>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6" name="Text Box 6">
          <a:extLst>
            <a:ext uri="{FF2B5EF4-FFF2-40B4-BE49-F238E27FC236}">
              <a16:creationId xmlns="" xmlns:a16="http://schemas.microsoft.com/office/drawing/2014/main" id="{84640664-2AA5-464A-AC8A-95DBC793E8A4}"/>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7" name="Text Box 6">
          <a:extLst>
            <a:ext uri="{FF2B5EF4-FFF2-40B4-BE49-F238E27FC236}">
              <a16:creationId xmlns="" xmlns:a16="http://schemas.microsoft.com/office/drawing/2014/main" id="{F890524B-3895-4125-A338-4D65D5E3EC73}"/>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8" name="Text Box 6">
          <a:extLst>
            <a:ext uri="{FF2B5EF4-FFF2-40B4-BE49-F238E27FC236}">
              <a16:creationId xmlns="" xmlns:a16="http://schemas.microsoft.com/office/drawing/2014/main" id="{237F220D-EA7C-49E2-A714-7B88A3F6B9BC}"/>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180975"/>
    <xdr:sp macro="" textlink="">
      <xdr:nvSpPr>
        <xdr:cNvPr id="1549" name="Text Box 6">
          <a:extLst>
            <a:ext uri="{FF2B5EF4-FFF2-40B4-BE49-F238E27FC236}">
              <a16:creationId xmlns="" xmlns:a16="http://schemas.microsoft.com/office/drawing/2014/main" id="{DB546C3D-612B-4067-B51F-7FEBBBF3639A}"/>
            </a:ext>
          </a:extLst>
        </xdr:cNvPr>
        <xdr:cNvSpPr txBox="1">
          <a:spLocks noChangeArrowheads="1"/>
        </xdr:cNvSpPr>
      </xdr:nvSpPr>
      <xdr:spPr bwMode="auto">
        <a:xfrm>
          <a:off x="1272540" y="9528048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50" name="Text Box 6">
          <a:extLst>
            <a:ext uri="{FF2B5EF4-FFF2-40B4-BE49-F238E27FC236}">
              <a16:creationId xmlns="" xmlns:a16="http://schemas.microsoft.com/office/drawing/2014/main" id="{6879299C-4A97-485C-AC88-2340FD3D35D6}"/>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51" name="Text Box 6">
          <a:extLst>
            <a:ext uri="{FF2B5EF4-FFF2-40B4-BE49-F238E27FC236}">
              <a16:creationId xmlns="" xmlns:a16="http://schemas.microsoft.com/office/drawing/2014/main" id="{ECA94F4F-F0DB-4D0A-B484-B3DF94C0DC25}"/>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52" name="Text Box 6">
          <a:extLst>
            <a:ext uri="{FF2B5EF4-FFF2-40B4-BE49-F238E27FC236}">
              <a16:creationId xmlns="" xmlns:a16="http://schemas.microsoft.com/office/drawing/2014/main" id="{8EA45292-64B6-401B-A856-270EAAACD6A3}"/>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261</xdr:row>
      <xdr:rowOff>0</xdr:rowOff>
    </xdr:from>
    <xdr:ext cx="76200" cy="200025"/>
    <xdr:sp macro="" textlink="">
      <xdr:nvSpPr>
        <xdr:cNvPr id="1553" name="Text Box 6">
          <a:extLst>
            <a:ext uri="{FF2B5EF4-FFF2-40B4-BE49-F238E27FC236}">
              <a16:creationId xmlns="" xmlns:a16="http://schemas.microsoft.com/office/drawing/2014/main" id="{9DC5E30E-0479-42C8-BDF3-81C4E8397C0D}"/>
            </a:ext>
          </a:extLst>
        </xdr:cNvPr>
        <xdr:cNvSpPr txBox="1">
          <a:spLocks noChangeArrowheads="1"/>
        </xdr:cNvSpPr>
      </xdr:nvSpPr>
      <xdr:spPr bwMode="auto">
        <a:xfrm>
          <a:off x="1272540" y="952804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244</xdr:row>
      <xdr:rowOff>0</xdr:rowOff>
    </xdr:from>
    <xdr:ext cx="76200" cy="219075"/>
    <xdr:sp macro="" textlink="">
      <xdr:nvSpPr>
        <xdr:cNvPr id="1554" name="Text Box 7">
          <a:extLst>
            <a:ext uri="{FF2B5EF4-FFF2-40B4-BE49-F238E27FC236}">
              <a16:creationId xmlns="" xmlns:a16="http://schemas.microsoft.com/office/drawing/2014/main" id="{5B36DA0F-C904-4721-A3B2-82986EFF0D1A}"/>
            </a:ext>
          </a:extLst>
        </xdr:cNvPr>
        <xdr:cNvSpPr txBox="1">
          <a:spLocks noChangeArrowheads="1"/>
        </xdr:cNvSpPr>
      </xdr:nvSpPr>
      <xdr:spPr bwMode="auto">
        <a:xfrm>
          <a:off x="1272540" y="13366242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838200</xdr:colOff>
      <xdr:row>244</xdr:row>
      <xdr:rowOff>0</xdr:rowOff>
    </xdr:from>
    <xdr:ext cx="76200" cy="200025"/>
    <xdr:sp macro="" textlink="">
      <xdr:nvSpPr>
        <xdr:cNvPr id="1555" name="Text Box 6">
          <a:extLst>
            <a:ext uri="{FF2B5EF4-FFF2-40B4-BE49-F238E27FC236}">
              <a16:creationId xmlns="" xmlns:a16="http://schemas.microsoft.com/office/drawing/2014/main" id="{17FB5BE5-315D-4841-B1E7-544D61281E1A}"/>
            </a:ext>
          </a:extLst>
        </xdr:cNvPr>
        <xdr:cNvSpPr txBox="1">
          <a:spLocks noChangeArrowheads="1"/>
        </xdr:cNvSpPr>
      </xdr:nvSpPr>
      <xdr:spPr bwMode="auto">
        <a:xfrm>
          <a:off x="9578340" y="13366242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244</xdr:row>
      <xdr:rowOff>0</xdr:rowOff>
    </xdr:from>
    <xdr:ext cx="76200" cy="219075"/>
    <xdr:sp macro="" textlink="">
      <xdr:nvSpPr>
        <xdr:cNvPr id="1556" name="Text Box 7">
          <a:extLst>
            <a:ext uri="{FF2B5EF4-FFF2-40B4-BE49-F238E27FC236}">
              <a16:creationId xmlns="" xmlns:a16="http://schemas.microsoft.com/office/drawing/2014/main" id="{F5B6CD42-39A8-4995-95C4-5538F747FEDE}"/>
            </a:ext>
          </a:extLst>
        </xdr:cNvPr>
        <xdr:cNvSpPr txBox="1">
          <a:spLocks noChangeArrowheads="1"/>
        </xdr:cNvSpPr>
      </xdr:nvSpPr>
      <xdr:spPr bwMode="auto">
        <a:xfrm>
          <a:off x="1272540" y="13366242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838200</xdr:colOff>
      <xdr:row>244</xdr:row>
      <xdr:rowOff>0</xdr:rowOff>
    </xdr:from>
    <xdr:ext cx="76200" cy="200025"/>
    <xdr:sp macro="" textlink="">
      <xdr:nvSpPr>
        <xdr:cNvPr id="1557" name="Text Box 6">
          <a:extLst>
            <a:ext uri="{FF2B5EF4-FFF2-40B4-BE49-F238E27FC236}">
              <a16:creationId xmlns="" xmlns:a16="http://schemas.microsoft.com/office/drawing/2014/main" id="{F14D50A2-319A-4226-B5AD-4A87F2D27971}"/>
            </a:ext>
          </a:extLst>
        </xdr:cNvPr>
        <xdr:cNvSpPr txBox="1">
          <a:spLocks noChangeArrowheads="1"/>
        </xdr:cNvSpPr>
      </xdr:nvSpPr>
      <xdr:spPr bwMode="auto">
        <a:xfrm>
          <a:off x="9578340" y="13366242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244</xdr:row>
      <xdr:rowOff>0</xdr:rowOff>
    </xdr:from>
    <xdr:ext cx="76200" cy="219075"/>
    <xdr:sp macro="" textlink="">
      <xdr:nvSpPr>
        <xdr:cNvPr id="1558" name="Text Box 7">
          <a:extLst>
            <a:ext uri="{FF2B5EF4-FFF2-40B4-BE49-F238E27FC236}">
              <a16:creationId xmlns="" xmlns:a16="http://schemas.microsoft.com/office/drawing/2014/main" id="{C505ABD9-B6E5-4A08-A58F-939A3645BB36}"/>
            </a:ext>
          </a:extLst>
        </xdr:cNvPr>
        <xdr:cNvSpPr txBox="1">
          <a:spLocks noChangeArrowheads="1"/>
        </xdr:cNvSpPr>
      </xdr:nvSpPr>
      <xdr:spPr bwMode="auto">
        <a:xfrm>
          <a:off x="1272540" y="13366242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838200</xdr:colOff>
      <xdr:row>244</xdr:row>
      <xdr:rowOff>0</xdr:rowOff>
    </xdr:from>
    <xdr:ext cx="76200" cy="200025"/>
    <xdr:sp macro="" textlink="">
      <xdr:nvSpPr>
        <xdr:cNvPr id="1559" name="Text Box 6">
          <a:extLst>
            <a:ext uri="{FF2B5EF4-FFF2-40B4-BE49-F238E27FC236}">
              <a16:creationId xmlns="" xmlns:a16="http://schemas.microsoft.com/office/drawing/2014/main" id="{C10BEDE3-7159-4CCF-B805-9E31BC474DDF}"/>
            </a:ext>
          </a:extLst>
        </xdr:cNvPr>
        <xdr:cNvSpPr txBox="1">
          <a:spLocks noChangeArrowheads="1"/>
        </xdr:cNvSpPr>
      </xdr:nvSpPr>
      <xdr:spPr bwMode="auto">
        <a:xfrm>
          <a:off x="9578340" y="13366242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244</xdr:row>
      <xdr:rowOff>0</xdr:rowOff>
    </xdr:from>
    <xdr:ext cx="76200" cy="219075"/>
    <xdr:sp macro="" textlink="">
      <xdr:nvSpPr>
        <xdr:cNvPr id="1560" name="Text Box 7">
          <a:extLst>
            <a:ext uri="{FF2B5EF4-FFF2-40B4-BE49-F238E27FC236}">
              <a16:creationId xmlns="" xmlns:a16="http://schemas.microsoft.com/office/drawing/2014/main" id="{1EF56936-AEB5-40E1-A822-38AD0A9932B5}"/>
            </a:ext>
          </a:extLst>
        </xdr:cNvPr>
        <xdr:cNvSpPr txBox="1">
          <a:spLocks noChangeArrowheads="1"/>
        </xdr:cNvSpPr>
      </xdr:nvSpPr>
      <xdr:spPr bwMode="auto">
        <a:xfrm>
          <a:off x="1272540" y="13366242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838200</xdr:colOff>
      <xdr:row>244</xdr:row>
      <xdr:rowOff>0</xdr:rowOff>
    </xdr:from>
    <xdr:ext cx="76200" cy="200025"/>
    <xdr:sp macro="" textlink="">
      <xdr:nvSpPr>
        <xdr:cNvPr id="1561" name="Text Box 6">
          <a:extLst>
            <a:ext uri="{FF2B5EF4-FFF2-40B4-BE49-F238E27FC236}">
              <a16:creationId xmlns="" xmlns:a16="http://schemas.microsoft.com/office/drawing/2014/main" id="{37583258-0631-4A74-AF26-77E88055B224}"/>
            </a:ext>
          </a:extLst>
        </xdr:cNvPr>
        <xdr:cNvSpPr txBox="1">
          <a:spLocks noChangeArrowheads="1"/>
        </xdr:cNvSpPr>
      </xdr:nvSpPr>
      <xdr:spPr bwMode="auto">
        <a:xfrm>
          <a:off x="9578340" y="13366242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244</xdr:row>
      <xdr:rowOff>0</xdr:rowOff>
    </xdr:from>
    <xdr:ext cx="76200" cy="200025"/>
    <xdr:sp macro="" textlink="">
      <xdr:nvSpPr>
        <xdr:cNvPr id="1562" name="Text Box 5">
          <a:extLst>
            <a:ext uri="{FF2B5EF4-FFF2-40B4-BE49-F238E27FC236}">
              <a16:creationId xmlns="" xmlns:a16="http://schemas.microsoft.com/office/drawing/2014/main" id="{3B0ECBF7-2B00-457F-89F0-C4176E84A5B4}"/>
            </a:ext>
          </a:extLst>
        </xdr:cNvPr>
        <xdr:cNvSpPr txBox="1">
          <a:spLocks noChangeArrowheads="1"/>
        </xdr:cNvSpPr>
      </xdr:nvSpPr>
      <xdr:spPr bwMode="auto">
        <a:xfrm>
          <a:off x="1272540" y="13366242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838200</xdr:colOff>
      <xdr:row>244</xdr:row>
      <xdr:rowOff>0</xdr:rowOff>
    </xdr:from>
    <xdr:to>
      <xdr:col>2</xdr:col>
      <xdr:colOff>914400</xdr:colOff>
      <xdr:row>245</xdr:row>
      <xdr:rowOff>68580</xdr:rowOff>
    </xdr:to>
    <xdr:sp macro="" textlink="">
      <xdr:nvSpPr>
        <xdr:cNvPr id="1563" name="Text Box 6">
          <a:extLst>
            <a:ext uri="{FF2B5EF4-FFF2-40B4-BE49-F238E27FC236}">
              <a16:creationId xmlns="" xmlns:a16="http://schemas.microsoft.com/office/drawing/2014/main" id="{C149BF07-55FF-4D68-AB60-0CB9B0B1D67D}"/>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64" name="Text Box 6">
          <a:extLst>
            <a:ext uri="{FF2B5EF4-FFF2-40B4-BE49-F238E27FC236}">
              <a16:creationId xmlns="" xmlns:a16="http://schemas.microsoft.com/office/drawing/2014/main" id="{E2B52A51-FDD7-4122-BF31-6E16683C8C5D}"/>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65" name="Text Box 6">
          <a:extLst>
            <a:ext uri="{FF2B5EF4-FFF2-40B4-BE49-F238E27FC236}">
              <a16:creationId xmlns="" xmlns:a16="http://schemas.microsoft.com/office/drawing/2014/main" id="{A6514EE3-7281-426B-93ED-BDF293D40153}"/>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66" name="Text Box 6">
          <a:extLst>
            <a:ext uri="{FF2B5EF4-FFF2-40B4-BE49-F238E27FC236}">
              <a16:creationId xmlns="" xmlns:a16="http://schemas.microsoft.com/office/drawing/2014/main" id="{E50EC1DE-96D3-4325-9EC6-E2AE8A0A6FF5}"/>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67" name="Text Box 6">
          <a:extLst>
            <a:ext uri="{FF2B5EF4-FFF2-40B4-BE49-F238E27FC236}">
              <a16:creationId xmlns="" xmlns:a16="http://schemas.microsoft.com/office/drawing/2014/main" id="{0EED7124-927D-4F0D-ACD0-32F5A9560EC6}"/>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68" name="Text Box 6">
          <a:extLst>
            <a:ext uri="{FF2B5EF4-FFF2-40B4-BE49-F238E27FC236}">
              <a16:creationId xmlns="" xmlns:a16="http://schemas.microsoft.com/office/drawing/2014/main" id="{4E1B7B98-5BB5-4E66-B1E2-D065257F84DF}"/>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69" name="Text Box 6">
          <a:extLst>
            <a:ext uri="{FF2B5EF4-FFF2-40B4-BE49-F238E27FC236}">
              <a16:creationId xmlns="" xmlns:a16="http://schemas.microsoft.com/office/drawing/2014/main" id="{D4BE9701-DB77-4A23-8A28-4DC0B1FF2084}"/>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0" name="Text Box 6">
          <a:extLst>
            <a:ext uri="{FF2B5EF4-FFF2-40B4-BE49-F238E27FC236}">
              <a16:creationId xmlns="" xmlns:a16="http://schemas.microsoft.com/office/drawing/2014/main" id="{9B64EE52-0564-4D75-87DA-ACF7B8F14AF3}"/>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1" name="Text Box 6">
          <a:extLst>
            <a:ext uri="{FF2B5EF4-FFF2-40B4-BE49-F238E27FC236}">
              <a16:creationId xmlns="" xmlns:a16="http://schemas.microsoft.com/office/drawing/2014/main" id="{11C0CC3A-5825-4082-ADBA-191117CCC66A}"/>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2" name="Text Box 6">
          <a:extLst>
            <a:ext uri="{FF2B5EF4-FFF2-40B4-BE49-F238E27FC236}">
              <a16:creationId xmlns="" xmlns:a16="http://schemas.microsoft.com/office/drawing/2014/main" id="{1D6052F4-B9F3-436D-AA00-4613A8A22DB8}"/>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3" name="Text Box 6">
          <a:extLst>
            <a:ext uri="{FF2B5EF4-FFF2-40B4-BE49-F238E27FC236}">
              <a16:creationId xmlns="" xmlns:a16="http://schemas.microsoft.com/office/drawing/2014/main" id="{F128D99A-F56A-4DE8-917C-A5C5F4A00B2D}"/>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4" name="Text Box 6">
          <a:extLst>
            <a:ext uri="{FF2B5EF4-FFF2-40B4-BE49-F238E27FC236}">
              <a16:creationId xmlns="" xmlns:a16="http://schemas.microsoft.com/office/drawing/2014/main" id="{FA243472-7245-4A99-A329-2354BB395362}"/>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5" name="Text Box 6">
          <a:extLst>
            <a:ext uri="{FF2B5EF4-FFF2-40B4-BE49-F238E27FC236}">
              <a16:creationId xmlns="" xmlns:a16="http://schemas.microsoft.com/office/drawing/2014/main" id="{43C94756-E731-4BEC-AAA6-4E4B71FDA0FC}"/>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6" name="Text Box 6">
          <a:extLst>
            <a:ext uri="{FF2B5EF4-FFF2-40B4-BE49-F238E27FC236}">
              <a16:creationId xmlns="" xmlns:a16="http://schemas.microsoft.com/office/drawing/2014/main" id="{2CF05C1B-E158-4F6C-A0F3-B6950B4CF449}"/>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7" name="Text Box 6">
          <a:extLst>
            <a:ext uri="{FF2B5EF4-FFF2-40B4-BE49-F238E27FC236}">
              <a16:creationId xmlns="" xmlns:a16="http://schemas.microsoft.com/office/drawing/2014/main" id="{2ED4AD39-D93F-4088-8B90-897366983636}"/>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8" name="Text Box 6">
          <a:extLst>
            <a:ext uri="{FF2B5EF4-FFF2-40B4-BE49-F238E27FC236}">
              <a16:creationId xmlns="" xmlns:a16="http://schemas.microsoft.com/office/drawing/2014/main" id="{5E204B3D-338C-4A5F-B22E-815A45EA1CD8}"/>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79" name="Text Box 6">
          <a:extLst>
            <a:ext uri="{FF2B5EF4-FFF2-40B4-BE49-F238E27FC236}">
              <a16:creationId xmlns="" xmlns:a16="http://schemas.microsoft.com/office/drawing/2014/main" id="{BF781DF9-251A-494F-B564-A88E60F9C98A}"/>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80" name="Text Box 6">
          <a:extLst>
            <a:ext uri="{FF2B5EF4-FFF2-40B4-BE49-F238E27FC236}">
              <a16:creationId xmlns="" xmlns:a16="http://schemas.microsoft.com/office/drawing/2014/main" id="{AC8A8C0F-6833-44B5-BFD0-DF65E894ED7D}"/>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81" name="Text Box 6">
          <a:extLst>
            <a:ext uri="{FF2B5EF4-FFF2-40B4-BE49-F238E27FC236}">
              <a16:creationId xmlns="" xmlns:a16="http://schemas.microsoft.com/office/drawing/2014/main" id="{9605FA10-6BB7-4DB9-A7C4-28EB9E6CBD3E}"/>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82" name="Text Box 6">
          <a:extLst>
            <a:ext uri="{FF2B5EF4-FFF2-40B4-BE49-F238E27FC236}">
              <a16:creationId xmlns="" xmlns:a16="http://schemas.microsoft.com/office/drawing/2014/main" id="{A3315D20-02D4-4B12-BCD4-50FD307D2D94}"/>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83" name="Text Box 6">
          <a:extLst>
            <a:ext uri="{FF2B5EF4-FFF2-40B4-BE49-F238E27FC236}">
              <a16:creationId xmlns="" xmlns:a16="http://schemas.microsoft.com/office/drawing/2014/main" id="{C4F86D21-FB52-4D88-A966-B8AC6EEA141A}"/>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84" name="Text Box 6">
          <a:extLst>
            <a:ext uri="{FF2B5EF4-FFF2-40B4-BE49-F238E27FC236}">
              <a16:creationId xmlns="" xmlns:a16="http://schemas.microsoft.com/office/drawing/2014/main" id="{8288ABD9-EA9B-414F-8CCB-7946F1F48DA2}"/>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85" name="Text Box 6">
          <a:extLst>
            <a:ext uri="{FF2B5EF4-FFF2-40B4-BE49-F238E27FC236}">
              <a16:creationId xmlns="" xmlns:a16="http://schemas.microsoft.com/office/drawing/2014/main" id="{EC4AB217-82D4-4934-BEF3-43045FE2F25A}"/>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244</xdr:row>
      <xdr:rowOff>0</xdr:rowOff>
    </xdr:from>
    <xdr:to>
      <xdr:col>2</xdr:col>
      <xdr:colOff>914400</xdr:colOff>
      <xdr:row>245</xdr:row>
      <xdr:rowOff>68580</xdr:rowOff>
    </xdr:to>
    <xdr:sp macro="" textlink="">
      <xdr:nvSpPr>
        <xdr:cNvPr id="1586" name="Text Box 6">
          <a:extLst>
            <a:ext uri="{FF2B5EF4-FFF2-40B4-BE49-F238E27FC236}">
              <a16:creationId xmlns="" xmlns:a16="http://schemas.microsoft.com/office/drawing/2014/main" id="{D427C03B-5F8D-470F-97E0-C7F6C3F19261}"/>
            </a:ext>
          </a:extLst>
        </xdr:cNvPr>
        <xdr:cNvSpPr txBox="1">
          <a:spLocks noChangeArrowheads="1"/>
        </xdr:cNvSpPr>
      </xdr:nvSpPr>
      <xdr:spPr bwMode="auto">
        <a:xfrm>
          <a:off x="1272540" y="127276860"/>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838200</xdr:colOff>
      <xdr:row>282</xdr:row>
      <xdr:rowOff>0</xdr:rowOff>
    </xdr:from>
    <xdr:ext cx="76200" cy="205740"/>
    <xdr:sp macro="" textlink="">
      <xdr:nvSpPr>
        <xdr:cNvPr id="1591" name="Text Box 6">
          <a:extLst>
            <a:ext uri="{FF2B5EF4-FFF2-40B4-BE49-F238E27FC236}">
              <a16:creationId xmlns="" xmlns:a16="http://schemas.microsoft.com/office/drawing/2014/main" id="{2C498D82-7572-47FB-9D6C-0A07DF79AA3A}"/>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592" name="Text Box 6">
          <a:extLst>
            <a:ext uri="{FF2B5EF4-FFF2-40B4-BE49-F238E27FC236}">
              <a16:creationId xmlns="" xmlns:a16="http://schemas.microsoft.com/office/drawing/2014/main" id="{29F4262D-90CB-4111-BE5E-E204ADE5BFF6}"/>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593" name="Text Box 6">
          <a:extLst>
            <a:ext uri="{FF2B5EF4-FFF2-40B4-BE49-F238E27FC236}">
              <a16:creationId xmlns="" xmlns:a16="http://schemas.microsoft.com/office/drawing/2014/main" id="{ED911B4E-318C-47D8-8EBE-5EABF660B3F0}"/>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594" name="Text Box 6">
          <a:extLst>
            <a:ext uri="{FF2B5EF4-FFF2-40B4-BE49-F238E27FC236}">
              <a16:creationId xmlns="" xmlns:a16="http://schemas.microsoft.com/office/drawing/2014/main" id="{447269BE-9083-49DA-8091-0DD860B739AE}"/>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595" name="Text Box 6">
          <a:extLst>
            <a:ext uri="{FF2B5EF4-FFF2-40B4-BE49-F238E27FC236}">
              <a16:creationId xmlns="" xmlns:a16="http://schemas.microsoft.com/office/drawing/2014/main" id="{5AC33DD2-E3E2-447E-B5BE-CBF2AABDE81C}"/>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596" name="Text Box 6">
          <a:extLst>
            <a:ext uri="{FF2B5EF4-FFF2-40B4-BE49-F238E27FC236}">
              <a16:creationId xmlns="" xmlns:a16="http://schemas.microsoft.com/office/drawing/2014/main" id="{FB920B9F-C7B6-45E1-B7DB-986F3E558075}"/>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597" name="Text Box 6">
          <a:extLst>
            <a:ext uri="{FF2B5EF4-FFF2-40B4-BE49-F238E27FC236}">
              <a16:creationId xmlns="" xmlns:a16="http://schemas.microsoft.com/office/drawing/2014/main" id="{EC4243E4-976D-4910-A06E-24500B09DF7A}"/>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598" name="Text Box 6">
          <a:extLst>
            <a:ext uri="{FF2B5EF4-FFF2-40B4-BE49-F238E27FC236}">
              <a16:creationId xmlns="" xmlns:a16="http://schemas.microsoft.com/office/drawing/2014/main" id="{93708FDC-CD97-4264-8D2C-8BE42DA9A6B1}"/>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599" name="Text Box 6">
          <a:extLst>
            <a:ext uri="{FF2B5EF4-FFF2-40B4-BE49-F238E27FC236}">
              <a16:creationId xmlns="" xmlns:a16="http://schemas.microsoft.com/office/drawing/2014/main" id="{82631340-1890-438D-B3EF-E64025BEB847}"/>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0" name="Text Box 6">
          <a:extLst>
            <a:ext uri="{FF2B5EF4-FFF2-40B4-BE49-F238E27FC236}">
              <a16:creationId xmlns="" xmlns:a16="http://schemas.microsoft.com/office/drawing/2014/main" id="{ACA2F318-FBEA-402A-B1AC-AD50F147E509}"/>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1" name="Text Box 6">
          <a:extLst>
            <a:ext uri="{FF2B5EF4-FFF2-40B4-BE49-F238E27FC236}">
              <a16:creationId xmlns="" xmlns:a16="http://schemas.microsoft.com/office/drawing/2014/main" id="{E002BCE7-C7BA-4826-AC0F-0D4CB7C9FDB2}"/>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2" name="Text Box 6">
          <a:extLst>
            <a:ext uri="{FF2B5EF4-FFF2-40B4-BE49-F238E27FC236}">
              <a16:creationId xmlns="" xmlns:a16="http://schemas.microsoft.com/office/drawing/2014/main" id="{045DDEDB-D16C-41E5-8F36-C609065384FB}"/>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3" name="Text Box 6">
          <a:extLst>
            <a:ext uri="{FF2B5EF4-FFF2-40B4-BE49-F238E27FC236}">
              <a16:creationId xmlns="" xmlns:a16="http://schemas.microsoft.com/office/drawing/2014/main" id="{9D66332A-4126-4D47-AF19-11DB58911665}"/>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4" name="Text Box 6">
          <a:extLst>
            <a:ext uri="{FF2B5EF4-FFF2-40B4-BE49-F238E27FC236}">
              <a16:creationId xmlns="" xmlns:a16="http://schemas.microsoft.com/office/drawing/2014/main" id="{F93C67B1-580F-4E93-BF6C-EC6AAE5A1173}"/>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5" name="Text Box 6">
          <a:extLst>
            <a:ext uri="{FF2B5EF4-FFF2-40B4-BE49-F238E27FC236}">
              <a16:creationId xmlns="" xmlns:a16="http://schemas.microsoft.com/office/drawing/2014/main" id="{584BF3D7-C5D9-4D71-AD0B-08B9BDB82A6C}"/>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6" name="Text Box 6">
          <a:extLst>
            <a:ext uri="{FF2B5EF4-FFF2-40B4-BE49-F238E27FC236}">
              <a16:creationId xmlns="" xmlns:a16="http://schemas.microsoft.com/office/drawing/2014/main" id="{67BF8E84-AD47-4F1A-B066-B196BCC1BE21}"/>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7" name="Text Box 6">
          <a:extLst>
            <a:ext uri="{FF2B5EF4-FFF2-40B4-BE49-F238E27FC236}">
              <a16:creationId xmlns="" xmlns:a16="http://schemas.microsoft.com/office/drawing/2014/main" id="{769FC885-D4A1-4675-80F3-734470F4E274}"/>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8" name="Text Box 6">
          <a:extLst>
            <a:ext uri="{FF2B5EF4-FFF2-40B4-BE49-F238E27FC236}">
              <a16:creationId xmlns="" xmlns:a16="http://schemas.microsoft.com/office/drawing/2014/main" id="{A86EA668-41CF-4B8E-A5EE-19F6702098EA}"/>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09" name="Text Box 6">
          <a:extLst>
            <a:ext uri="{FF2B5EF4-FFF2-40B4-BE49-F238E27FC236}">
              <a16:creationId xmlns="" xmlns:a16="http://schemas.microsoft.com/office/drawing/2014/main" id="{DFF6F694-387D-4FB9-B071-EE5D60C89490}"/>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10" name="Text Box 6">
          <a:extLst>
            <a:ext uri="{FF2B5EF4-FFF2-40B4-BE49-F238E27FC236}">
              <a16:creationId xmlns="" xmlns:a16="http://schemas.microsoft.com/office/drawing/2014/main" id="{6DCC4282-2B8B-428C-A7F3-22733C01DD17}"/>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11" name="Text Box 6">
          <a:extLst>
            <a:ext uri="{FF2B5EF4-FFF2-40B4-BE49-F238E27FC236}">
              <a16:creationId xmlns="" xmlns:a16="http://schemas.microsoft.com/office/drawing/2014/main" id="{2D699AEC-53CE-4859-8E20-A08396FDC818}"/>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282</xdr:row>
      <xdr:rowOff>0</xdr:rowOff>
    </xdr:from>
    <xdr:ext cx="76200" cy="205740"/>
    <xdr:sp macro="" textlink="">
      <xdr:nvSpPr>
        <xdr:cNvPr id="1612" name="Text Box 6">
          <a:extLst>
            <a:ext uri="{FF2B5EF4-FFF2-40B4-BE49-F238E27FC236}">
              <a16:creationId xmlns="" xmlns:a16="http://schemas.microsoft.com/office/drawing/2014/main" id="{8B5FCFFB-09F3-4624-8B7A-6513C6001540}"/>
            </a:ext>
          </a:extLst>
        </xdr:cNvPr>
        <xdr:cNvSpPr txBox="1">
          <a:spLocks noChangeArrowheads="1"/>
        </xdr:cNvSpPr>
      </xdr:nvSpPr>
      <xdr:spPr bwMode="auto">
        <a:xfrm>
          <a:off x="1295400" y="14461998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339</xdr:row>
      <xdr:rowOff>0</xdr:rowOff>
    </xdr:from>
    <xdr:ext cx="76200" cy="217170"/>
    <xdr:sp macro="" textlink="">
      <xdr:nvSpPr>
        <xdr:cNvPr id="1615" name="Text Box 6">
          <a:extLst>
            <a:ext uri="{FF2B5EF4-FFF2-40B4-BE49-F238E27FC236}">
              <a16:creationId xmlns="" xmlns:a16="http://schemas.microsoft.com/office/drawing/2014/main" id="{5BF4F8E8-018C-456F-9DCB-0E7D1BE0423C}"/>
            </a:ext>
          </a:extLst>
        </xdr:cNvPr>
        <xdr:cNvSpPr txBox="1">
          <a:spLocks noChangeArrowheads="1"/>
        </xdr:cNvSpPr>
      </xdr:nvSpPr>
      <xdr:spPr bwMode="auto">
        <a:xfrm>
          <a:off x="1828800" y="809625"/>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339</xdr:row>
      <xdr:rowOff>0</xdr:rowOff>
    </xdr:from>
    <xdr:ext cx="76200" cy="217170"/>
    <xdr:sp macro="" textlink="">
      <xdr:nvSpPr>
        <xdr:cNvPr id="1616" name="Text Box 6">
          <a:extLst>
            <a:ext uri="{FF2B5EF4-FFF2-40B4-BE49-F238E27FC236}">
              <a16:creationId xmlns="" xmlns:a16="http://schemas.microsoft.com/office/drawing/2014/main" id="{2721010A-AF48-465C-A744-62F24147F909}"/>
            </a:ext>
          </a:extLst>
        </xdr:cNvPr>
        <xdr:cNvSpPr txBox="1">
          <a:spLocks noChangeArrowheads="1"/>
        </xdr:cNvSpPr>
      </xdr:nvSpPr>
      <xdr:spPr bwMode="auto">
        <a:xfrm>
          <a:off x="1828800" y="809625"/>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339</xdr:row>
      <xdr:rowOff>0</xdr:rowOff>
    </xdr:from>
    <xdr:ext cx="76200" cy="217170"/>
    <xdr:sp macro="" textlink="">
      <xdr:nvSpPr>
        <xdr:cNvPr id="1617" name="Text Box 6">
          <a:extLst>
            <a:ext uri="{FF2B5EF4-FFF2-40B4-BE49-F238E27FC236}">
              <a16:creationId xmlns="" xmlns:a16="http://schemas.microsoft.com/office/drawing/2014/main" id="{72A5170C-02EC-4A4E-9B42-72B856FD6C0F}"/>
            </a:ext>
          </a:extLst>
        </xdr:cNvPr>
        <xdr:cNvSpPr txBox="1">
          <a:spLocks noChangeArrowheads="1"/>
        </xdr:cNvSpPr>
      </xdr:nvSpPr>
      <xdr:spPr bwMode="auto">
        <a:xfrm>
          <a:off x="1828800" y="809625"/>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339</xdr:row>
      <xdr:rowOff>0</xdr:rowOff>
    </xdr:from>
    <xdr:ext cx="76200" cy="217170"/>
    <xdr:sp macro="" textlink="">
      <xdr:nvSpPr>
        <xdr:cNvPr id="1618" name="Text Box 6">
          <a:extLst>
            <a:ext uri="{FF2B5EF4-FFF2-40B4-BE49-F238E27FC236}">
              <a16:creationId xmlns="" xmlns:a16="http://schemas.microsoft.com/office/drawing/2014/main" id="{7FD10F56-C52E-427D-829A-92EF6DAAC974}"/>
            </a:ext>
          </a:extLst>
        </xdr:cNvPr>
        <xdr:cNvSpPr txBox="1">
          <a:spLocks noChangeArrowheads="1"/>
        </xdr:cNvSpPr>
      </xdr:nvSpPr>
      <xdr:spPr bwMode="auto">
        <a:xfrm>
          <a:off x="1828800" y="809625"/>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341</xdr:row>
      <xdr:rowOff>0</xdr:rowOff>
    </xdr:from>
    <xdr:ext cx="76200" cy="217170"/>
    <xdr:sp macro="" textlink="">
      <xdr:nvSpPr>
        <xdr:cNvPr id="1619" name="Text Box 6">
          <a:extLst>
            <a:ext uri="{FF2B5EF4-FFF2-40B4-BE49-F238E27FC236}">
              <a16:creationId xmlns="" xmlns:a16="http://schemas.microsoft.com/office/drawing/2014/main" id="{5BF4F8E8-018C-456F-9DCB-0E7D1BE0423C}"/>
            </a:ext>
          </a:extLst>
        </xdr:cNvPr>
        <xdr:cNvSpPr txBox="1">
          <a:spLocks noChangeArrowheads="1"/>
        </xdr:cNvSpPr>
      </xdr:nvSpPr>
      <xdr:spPr bwMode="auto">
        <a:xfrm>
          <a:off x="1285875" y="194119500"/>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341</xdr:row>
      <xdr:rowOff>0</xdr:rowOff>
    </xdr:from>
    <xdr:ext cx="76200" cy="217170"/>
    <xdr:sp macro="" textlink="">
      <xdr:nvSpPr>
        <xdr:cNvPr id="1620" name="Text Box 6">
          <a:extLst>
            <a:ext uri="{FF2B5EF4-FFF2-40B4-BE49-F238E27FC236}">
              <a16:creationId xmlns="" xmlns:a16="http://schemas.microsoft.com/office/drawing/2014/main" id="{2721010A-AF48-465C-A744-62F24147F909}"/>
            </a:ext>
          </a:extLst>
        </xdr:cNvPr>
        <xdr:cNvSpPr txBox="1">
          <a:spLocks noChangeArrowheads="1"/>
        </xdr:cNvSpPr>
      </xdr:nvSpPr>
      <xdr:spPr bwMode="auto">
        <a:xfrm>
          <a:off x="1285875" y="194119500"/>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341</xdr:row>
      <xdr:rowOff>0</xdr:rowOff>
    </xdr:from>
    <xdr:ext cx="76200" cy="217170"/>
    <xdr:sp macro="" textlink="">
      <xdr:nvSpPr>
        <xdr:cNvPr id="1621" name="Text Box 6">
          <a:extLst>
            <a:ext uri="{FF2B5EF4-FFF2-40B4-BE49-F238E27FC236}">
              <a16:creationId xmlns="" xmlns:a16="http://schemas.microsoft.com/office/drawing/2014/main" id="{72A5170C-02EC-4A4E-9B42-72B856FD6C0F}"/>
            </a:ext>
          </a:extLst>
        </xdr:cNvPr>
        <xdr:cNvSpPr txBox="1">
          <a:spLocks noChangeArrowheads="1"/>
        </xdr:cNvSpPr>
      </xdr:nvSpPr>
      <xdr:spPr bwMode="auto">
        <a:xfrm>
          <a:off x="1285875" y="194119500"/>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838200</xdr:colOff>
      <xdr:row>341</xdr:row>
      <xdr:rowOff>0</xdr:rowOff>
    </xdr:from>
    <xdr:ext cx="76200" cy="217170"/>
    <xdr:sp macro="" textlink="">
      <xdr:nvSpPr>
        <xdr:cNvPr id="1622" name="Text Box 6">
          <a:extLst>
            <a:ext uri="{FF2B5EF4-FFF2-40B4-BE49-F238E27FC236}">
              <a16:creationId xmlns="" xmlns:a16="http://schemas.microsoft.com/office/drawing/2014/main" id="{7FD10F56-C52E-427D-829A-92EF6DAAC974}"/>
            </a:ext>
          </a:extLst>
        </xdr:cNvPr>
        <xdr:cNvSpPr txBox="1">
          <a:spLocks noChangeArrowheads="1"/>
        </xdr:cNvSpPr>
      </xdr:nvSpPr>
      <xdr:spPr bwMode="auto">
        <a:xfrm>
          <a:off x="1285875" y="194119500"/>
          <a:ext cx="76200" cy="217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31"/>
  <sheetViews>
    <sheetView showZeros="0" tabSelected="1" zoomScaleNormal="100" workbookViewId="0">
      <selection activeCell="F12" sqref="F12"/>
    </sheetView>
  </sheetViews>
  <sheetFormatPr defaultRowHeight="12.75" x14ac:dyDescent="0.2"/>
  <cols>
    <col min="1" max="1" width="4.85546875" style="336" customWidth="1"/>
    <col min="2" max="2" width="4.28515625" style="336" customWidth="1"/>
    <col min="3" max="3" width="42.42578125" style="336" customWidth="1"/>
    <col min="4" max="4" width="8" style="336" customWidth="1"/>
    <col min="5" max="5" width="7.7109375" style="336" customWidth="1"/>
    <col min="6" max="6" width="23.5703125" style="336" bestFit="1" customWidth="1"/>
    <col min="7" max="7" width="9.140625" style="336"/>
    <col min="8" max="8" width="11.7109375" style="336" bestFit="1" customWidth="1"/>
    <col min="9" max="16384" width="9.140625" style="336"/>
  </cols>
  <sheetData>
    <row r="4" spans="1:6" x14ac:dyDescent="0.2">
      <c r="A4" s="334"/>
      <c r="B4" s="335"/>
      <c r="D4" s="337"/>
      <c r="E4" s="338"/>
      <c r="F4" s="338"/>
    </row>
    <row r="5" spans="1:6" x14ac:dyDescent="0.2">
      <c r="A5" s="334"/>
      <c r="B5" s="335"/>
      <c r="D5" s="337"/>
      <c r="E5" s="338"/>
      <c r="F5" s="338"/>
    </row>
    <row r="6" spans="1:6" x14ac:dyDescent="0.2">
      <c r="A6" s="334"/>
      <c r="B6" s="335"/>
      <c r="D6" s="337"/>
      <c r="E6" s="338"/>
      <c r="F6" s="338"/>
    </row>
    <row r="7" spans="1:6" x14ac:dyDescent="0.2">
      <c r="A7" s="334"/>
      <c r="B7" s="335"/>
      <c r="D7" s="337"/>
      <c r="E7" s="338"/>
      <c r="F7" s="338"/>
    </row>
    <row r="8" spans="1:6" x14ac:dyDescent="0.2">
      <c r="A8" s="339"/>
      <c r="B8" s="340"/>
      <c r="C8" s="341"/>
      <c r="D8" s="342"/>
      <c r="E8" s="343"/>
      <c r="F8" s="342"/>
    </row>
    <row r="9" spans="1:6" ht="19.5" x14ac:dyDescent="0.25">
      <c r="A9" s="344"/>
      <c r="B9" s="345"/>
      <c r="C9" s="346" t="s">
        <v>292</v>
      </c>
      <c r="D9" s="347"/>
      <c r="E9" s="348"/>
      <c r="F9" s="347"/>
    </row>
    <row r="10" spans="1:6" ht="15.75" x14ac:dyDescent="0.25">
      <c r="A10" s="344"/>
      <c r="B10" s="345"/>
      <c r="C10" s="349"/>
      <c r="D10" s="347"/>
      <c r="E10" s="348"/>
      <c r="F10" s="347"/>
    </row>
    <row r="11" spans="1:6" ht="15.75" x14ac:dyDescent="0.25">
      <c r="A11" s="350"/>
      <c r="B11" s="351"/>
      <c r="C11" s="349"/>
      <c r="D11" s="347"/>
      <c r="E11" s="348"/>
      <c r="F11" s="347"/>
    </row>
    <row r="12" spans="1:6" ht="15.75" x14ac:dyDescent="0.25">
      <c r="A12" s="352"/>
      <c r="B12" s="353"/>
      <c r="C12" s="354" t="s">
        <v>293</v>
      </c>
      <c r="D12" s="355"/>
      <c r="E12" s="356"/>
      <c r="F12" s="357">
        <f>Građ!G394</f>
        <v>0</v>
      </c>
    </row>
    <row r="13" spans="1:6" ht="15.75" x14ac:dyDescent="0.25">
      <c r="A13" s="352"/>
      <c r="B13" s="353"/>
      <c r="C13" s="354"/>
      <c r="D13" s="355"/>
      <c r="E13" s="356"/>
      <c r="F13" s="357"/>
    </row>
    <row r="14" spans="1:6" ht="15.75" x14ac:dyDescent="0.25">
      <c r="A14" s="352"/>
      <c r="B14" s="353"/>
      <c r="C14" s="354" t="s">
        <v>294</v>
      </c>
      <c r="D14" s="355"/>
      <c r="E14" s="356"/>
      <c r="F14" s="357">
        <f>Stroj!F37</f>
        <v>0</v>
      </c>
    </row>
    <row r="15" spans="1:6" ht="15.75" x14ac:dyDescent="0.25">
      <c r="A15" s="352"/>
      <c r="B15" s="353"/>
      <c r="C15" s="354"/>
      <c r="D15" s="355"/>
      <c r="E15" s="356"/>
      <c r="F15" s="357"/>
    </row>
    <row r="16" spans="1:6" ht="15.75" x14ac:dyDescent="0.25">
      <c r="A16" s="352"/>
      <c r="B16" s="353"/>
      <c r="C16" s="354" t="s">
        <v>295</v>
      </c>
      <c r="D16" s="358"/>
      <c r="E16" s="359"/>
      <c r="F16" s="360">
        <f>Elektro!H87</f>
        <v>0</v>
      </c>
    </row>
    <row r="17" spans="1:6" ht="15.75" x14ac:dyDescent="0.25">
      <c r="A17" s="352"/>
      <c r="B17" s="353"/>
      <c r="C17" s="354"/>
      <c r="D17" s="361" t="s">
        <v>296</v>
      </c>
      <c r="E17" s="361"/>
      <c r="F17" s="347">
        <f>SUM(F12:F16)</f>
        <v>0</v>
      </c>
    </row>
    <row r="18" spans="1:6" ht="15.75" x14ac:dyDescent="0.25">
      <c r="A18" s="352"/>
      <c r="B18" s="353"/>
      <c r="C18" s="354"/>
      <c r="D18" s="362"/>
      <c r="E18" s="363"/>
      <c r="F18" s="347"/>
    </row>
    <row r="19" spans="1:6" ht="15.75" x14ac:dyDescent="0.25">
      <c r="A19" s="352"/>
      <c r="B19" s="353"/>
      <c r="C19" s="354"/>
      <c r="D19" s="364" t="s">
        <v>297</v>
      </c>
      <c r="E19" s="365"/>
      <c r="F19" s="366">
        <f>F17*0.25</f>
        <v>0</v>
      </c>
    </row>
    <row r="20" spans="1:6" ht="15.75" x14ac:dyDescent="0.25">
      <c r="A20" s="367"/>
      <c r="B20" s="368"/>
      <c r="C20" s="354"/>
      <c r="D20" s="365"/>
      <c r="E20" s="365"/>
      <c r="F20" s="365"/>
    </row>
    <row r="21" spans="1:6" ht="22.5" x14ac:dyDescent="0.25">
      <c r="A21" s="352"/>
      <c r="B21" s="353"/>
      <c r="C21" s="369"/>
      <c r="D21" s="370"/>
      <c r="E21" s="370"/>
      <c r="F21" s="371"/>
    </row>
    <row r="22" spans="1:6" ht="16.5" thickBot="1" x14ac:dyDescent="0.3">
      <c r="A22" s="352"/>
      <c r="B22" s="353"/>
      <c r="C22" s="354"/>
      <c r="D22" s="362"/>
      <c r="E22" s="365"/>
      <c r="F22" s="365"/>
    </row>
    <row r="23" spans="1:6" ht="28.5" thickTop="1" thickBot="1" x14ac:dyDescent="0.4">
      <c r="A23" s="352"/>
      <c r="B23" s="353"/>
      <c r="C23" s="372" t="s">
        <v>92</v>
      </c>
      <c r="D23" s="373"/>
      <c r="E23" s="374"/>
      <c r="F23" s="374">
        <f>F17+F19</f>
        <v>0</v>
      </c>
    </row>
    <row r="24" spans="1:6" ht="16.5" thickTop="1" x14ac:dyDescent="0.25">
      <c r="A24" s="344"/>
      <c r="B24" s="345"/>
      <c r="C24" s="349"/>
      <c r="D24" s="347"/>
      <c r="E24" s="348"/>
      <c r="F24" s="347"/>
    </row>
    <row r="25" spans="1:6" ht="15.75" x14ac:dyDescent="0.25">
      <c r="A25" s="375"/>
      <c r="B25" s="376"/>
      <c r="C25" s="377"/>
      <c r="D25" s="378"/>
      <c r="E25" s="379"/>
      <c r="F25" s="378"/>
    </row>
    <row r="26" spans="1:6" ht="15.75" x14ac:dyDescent="0.25">
      <c r="A26" s="375"/>
      <c r="B26" s="376"/>
      <c r="C26" s="377"/>
      <c r="D26" s="380"/>
      <c r="F26" s="378"/>
    </row>
    <row r="27" spans="1:6" ht="19.5" x14ac:dyDescent="0.4">
      <c r="A27" s="375"/>
      <c r="B27" s="376"/>
      <c r="C27" s="377"/>
      <c r="D27" s="381"/>
      <c r="F27" s="378"/>
    </row>
    <row r="28" spans="1:6" ht="15.75" x14ac:dyDescent="0.25">
      <c r="A28" s="375"/>
      <c r="B28" s="376"/>
      <c r="C28" s="377"/>
      <c r="D28" s="378"/>
      <c r="E28" s="382"/>
      <c r="F28" s="378"/>
    </row>
    <row r="29" spans="1:6" ht="15.75" x14ac:dyDescent="0.25">
      <c r="A29" s="383"/>
      <c r="B29" s="384"/>
      <c r="D29" s="385"/>
      <c r="E29" s="382"/>
      <c r="F29" s="378"/>
    </row>
    <row r="30" spans="1:6" x14ac:dyDescent="0.2">
      <c r="A30" s="386"/>
      <c r="D30" s="337"/>
      <c r="E30" s="382"/>
      <c r="F30" s="338"/>
    </row>
    <row r="31" spans="1:6" x14ac:dyDescent="0.2">
      <c r="E31" s="382"/>
    </row>
  </sheetData>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9"/>
  <sheetViews>
    <sheetView showZeros="0" zoomScaleNormal="100" zoomScaleSheetLayoutView="100" workbookViewId="0">
      <selection activeCell="C47" sqref="C47"/>
    </sheetView>
  </sheetViews>
  <sheetFormatPr defaultColWidth="9.140625" defaultRowHeight="12.75" x14ac:dyDescent="0.2"/>
  <cols>
    <col min="1" max="1" width="4" style="8" customWidth="1"/>
    <col min="2" max="2" width="2.7109375" style="4" customWidth="1"/>
    <col min="3" max="3" width="51" style="6" customWidth="1"/>
    <col min="4" max="4" width="7.42578125" style="4" customWidth="1"/>
    <col min="5" max="5" width="8.5703125" style="5" customWidth="1"/>
    <col min="6" max="6" width="12" style="5" customWidth="1"/>
    <col min="7" max="7" width="21.140625" style="5" bestFit="1" customWidth="1"/>
    <col min="8" max="16384" width="9.140625" style="6"/>
  </cols>
  <sheetData>
    <row r="1" spans="1:7" ht="24" customHeight="1" x14ac:dyDescent="0.2">
      <c r="A1" s="1"/>
      <c r="B1" s="2"/>
      <c r="C1" s="3"/>
    </row>
    <row r="2" spans="1:7" ht="12.75" customHeight="1" x14ac:dyDescent="0.2">
      <c r="A2" s="1"/>
      <c r="B2" s="2"/>
      <c r="C2" s="388" t="s">
        <v>291</v>
      </c>
      <c r="D2" s="388"/>
      <c r="E2" s="388"/>
      <c r="F2" s="388"/>
      <c r="G2" s="388"/>
    </row>
    <row r="3" spans="1:7" ht="23.25" customHeight="1" x14ac:dyDescent="0.2">
      <c r="A3" s="1"/>
      <c r="B3" s="2"/>
      <c r="C3" s="388"/>
      <c r="D3" s="388"/>
      <c r="E3" s="388"/>
      <c r="F3" s="388"/>
      <c r="G3" s="388"/>
    </row>
    <row r="4" spans="1:7" ht="12.75" customHeight="1" x14ac:dyDescent="0.2">
      <c r="A4" s="7"/>
      <c r="C4" s="388"/>
      <c r="D4" s="388"/>
      <c r="E4" s="388"/>
      <c r="F4" s="388"/>
      <c r="G4" s="388"/>
    </row>
    <row r="5" spans="1:7" ht="12.75" customHeight="1" x14ac:dyDescent="0.2">
      <c r="A5" s="7"/>
      <c r="C5" s="388"/>
      <c r="D5" s="388"/>
      <c r="E5" s="388"/>
      <c r="F5" s="388"/>
      <c r="G5" s="388"/>
    </row>
    <row r="6" spans="1:7" x14ac:dyDescent="0.2">
      <c r="A6" s="7"/>
      <c r="C6" s="3"/>
    </row>
    <row r="7" spans="1:7" ht="13.5" thickBot="1" x14ac:dyDescent="0.25">
      <c r="C7" s="3"/>
    </row>
    <row r="8" spans="1:7" ht="26.25" customHeight="1" thickBot="1" x14ac:dyDescent="0.25">
      <c r="A8" s="389" t="s">
        <v>1</v>
      </c>
      <c r="B8" s="389"/>
      <c r="C8" s="9" t="s">
        <v>2</v>
      </c>
      <c r="D8" s="135" t="s">
        <v>3</v>
      </c>
      <c r="E8" s="10" t="s">
        <v>4</v>
      </c>
      <c r="F8" s="11" t="s">
        <v>5</v>
      </c>
      <c r="G8" s="11" t="s">
        <v>6</v>
      </c>
    </row>
    <row r="9" spans="1:7" ht="12.75" customHeight="1" thickTop="1" x14ac:dyDescent="0.2">
      <c r="A9" s="12"/>
      <c r="B9" s="12"/>
      <c r="C9" s="13"/>
      <c r="D9" s="12"/>
      <c r="E9" s="14"/>
      <c r="F9" s="15"/>
      <c r="G9" s="15"/>
    </row>
    <row r="10" spans="1:7" ht="12.75" customHeight="1" x14ac:dyDescent="0.2">
      <c r="A10" s="12"/>
      <c r="B10" s="12"/>
      <c r="C10" s="17" t="s">
        <v>93</v>
      </c>
      <c r="D10" s="12"/>
      <c r="E10" s="14"/>
      <c r="F10" s="15"/>
      <c r="G10" s="15"/>
    </row>
    <row r="11" spans="1:7" ht="76.5" x14ac:dyDescent="0.2">
      <c r="A11" s="12"/>
      <c r="B11" s="12"/>
      <c r="C11" s="17" t="s">
        <v>94</v>
      </c>
      <c r="D11" s="12"/>
      <c r="E11" s="14"/>
      <c r="F11" s="15"/>
      <c r="G11" s="15"/>
    </row>
    <row r="12" spans="1:7" ht="38.25" x14ac:dyDescent="0.2">
      <c r="A12" s="12"/>
      <c r="B12" s="12"/>
      <c r="C12" s="17" t="s">
        <v>8</v>
      </c>
      <c r="D12" s="12"/>
      <c r="E12" s="14"/>
      <c r="F12" s="15"/>
      <c r="G12" s="15"/>
    </row>
    <row r="13" spans="1:7" ht="25.5" x14ac:dyDescent="0.2">
      <c r="A13" s="12"/>
      <c r="B13" s="12"/>
      <c r="C13" s="17" t="s">
        <v>9</v>
      </c>
      <c r="D13" s="12"/>
      <c r="E13" s="14"/>
      <c r="F13" s="15"/>
      <c r="G13" s="15"/>
    </row>
    <row r="14" spans="1:7" ht="76.5" x14ac:dyDescent="0.2">
      <c r="A14" s="12"/>
      <c r="B14" s="12"/>
      <c r="C14" s="17" t="s">
        <v>86</v>
      </c>
      <c r="D14" s="12"/>
      <c r="E14" s="14"/>
      <c r="F14" s="15"/>
      <c r="G14" s="15"/>
    </row>
    <row r="15" spans="1:7" ht="25.5" x14ac:dyDescent="0.2">
      <c r="A15" s="12"/>
      <c r="B15" s="12"/>
      <c r="C15" s="17" t="s">
        <v>190</v>
      </c>
      <c r="D15" s="12"/>
      <c r="E15" s="14"/>
      <c r="F15" s="15"/>
      <c r="G15" s="15"/>
    </row>
    <row r="16" spans="1:7" x14ac:dyDescent="0.2">
      <c r="A16" s="12"/>
      <c r="B16" s="12"/>
      <c r="C16" s="17"/>
      <c r="D16" s="12"/>
      <c r="E16" s="14"/>
      <c r="F16" s="15"/>
      <c r="G16" s="15"/>
    </row>
    <row r="17" spans="1:10" ht="25.5" x14ac:dyDescent="0.2">
      <c r="A17" s="12"/>
      <c r="B17" s="12"/>
      <c r="C17" s="31" t="s">
        <v>21</v>
      </c>
      <c r="D17" s="12"/>
      <c r="E17" s="14"/>
      <c r="F17" s="15"/>
      <c r="G17" s="15"/>
    </row>
    <row r="18" spans="1:10" x14ac:dyDescent="0.2">
      <c r="A18" s="12"/>
      <c r="B18" s="12"/>
      <c r="C18" s="32" t="s">
        <v>22</v>
      </c>
      <c r="D18" s="12"/>
      <c r="E18" s="14"/>
      <c r="F18" s="15"/>
      <c r="G18" s="15"/>
    </row>
    <row r="19" spans="1:10" x14ac:dyDescent="0.2">
      <c r="A19" s="12"/>
      <c r="B19" s="12"/>
      <c r="C19" s="17"/>
      <c r="D19" s="12"/>
      <c r="E19" s="14"/>
      <c r="F19" s="15"/>
      <c r="G19" s="15"/>
    </row>
    <row r="20" spans="1:10" x14ac:dyDescent="0.2">
      <c r="A20" s="18"/>
      <c r="B20" s="19"/>
      <c r="C20" s="20"/>
      <c r="D20" s="21"/>
      <c r="E20" s="22"/>
      <c r="F20" s="22"/>
      <c r="G20" s="22"/>
    </row>
    <row r="21" spans="1:10" x14ac:dyDescent="0.2">
      <c r="A21" s="134" t="s">
        <v>10</v>
      </c>
      <c r="B21" s="84"/>
      <c r="C21" s="85" t="s">
        <v>58</v>
      </c>
      <c r="D21" s="86"/>
      <c r="E21" s="86"/>
      <c r="F21" s="86"/>
      <c r="G21" s="87"/>
    </row>
    <row r="22" spans="1:10" x14ac:dyDescent="0.2">
      <c r="A22" s="18"/>
      <c r="B22" s="19"/>
      <c r="C22" s="20"/>
      <c r="D22" s="21"/>
      <c r="E22" s="22"/>
      <c r="F22" s="22"/>
      <c r="G22" s="22"/>
    </row>
    <row r="23" spans="1:10" s="148" customFormat="1" ht="196.5" customHeight="1" x14ac:dyDescent="0.25">
      <c r="A23" s="77">
        <v>1</v>
      </c>
      <c r="B23" s="159"/>
      <c r="C23" s="160" t="s">
        <v>95</v>
      </c>
      <c r="D23" s="161"/>
      <c r="E23" s="162"/>
      <c r="F23" s="162"/>
      <c r="G23" s="163"/>
    </row>
    <row r="24" spans="1:10" s="147" customFormat="1" ht="14.25" x14ac:dyDescent="0.2">
      <c r="A24" s="77"/>
      <c r="B24" s="164"/>
      <c r="C24" s="165" t="s">
        <v>96</v>
      </c>
      <c r="D24" s="166" t="s">
        <v>27</v>
      </c>
      <c r="E24" s="167">
        <v>1</v>
      </c>
      <c r="F24" s="167"/>
      <c r="G24" s="167">
        <f>E24*F24</f>
        <v>0</v>
      </c>
    </row>
    <row r="25" spans="1:10" customFormat="1" ht="51" x14ac:dyDescent="0.2">
      <c r="A25" s="77">
        <v>2</v>
      </c>
      <c r="B25" s="77"/>
      <c r="C25" s="168" t="s">
        <v>103</v>
      </c>
      <c r="D25" s="169"/>
      <c r="E25" s="170"/>
      <c r="F25" s="167"/>
      <c r="G25" s="167"/>
    </row>
    <row r="26" spans="1:10" customFormat="1" x14ac:dyDescent="0.2">
      <c r="A26" s="77"/>
      <c r="B26" s="77"/>
      <c r="C26" s="169"/>
      <c r="D26" s="166" t="s">
        <v>27</v>
      </c>
      <c r="E26" s="170">
        <v>1</v>
      </c>
      <c r="F26" s="167"/>
      <c r="G26" s="167">
        <f>E26*F26</f>
        <v>0</v>
      </c>
    </row>
    <row r="27" spans="1:10" customFormat="1" ht="114.75" x14ac:dyDescent="0.2">
      <c r="A27" s="77">
        <v>3</v>
      </c>
      <c r="B27" s="77"/>
      <c r="C27" s="124" t="s">
        <v>120</v>
      </c>
      <c r="D27" s="169"/>
      <c r="E27" s="167"/>
      <c r="F27" s="167"/>
      <c r="G27" s="167"/>
    </row>
    <row r="28" spans="1:10" customFormat="1" ht="14.25" x14ac:dyDescent="0.2">
      <c r="A28" s="77"/>
      <c r="B28" s="77"/>
      <c r="C28" s="124" t="s">
        <v>46</v>
      </c>
      <c r="D28" s="169"/>
      <c r="E28" s="167"/>
      <c r="F28" s="167"/>
      <c r="G28" s="167"/>
    </row>
    <row r="29" spans="1:10" customFormat="1" ht="14.25" x14ac:dyDescent="0.2">
      <c r="A29" s="77"/>
      <c r="B29" s="77"/>
      <c r="C29" s="171"/>
      <c r="D29" s="172" t="s">
        <v>35</v>
      </c>
      <c r="E29" s="173">
        <f>1.7*3.3*0.45*1.1</f>
        <v>2.7769499999999998</v>
      </c>
      <c r="F29" s="167"/>
      <c r="G29" s="167">
        <f>E29*F29</f>
        <v>0</v>
      </c>
      <c r="J29" s="41"/>
    </row>
    <row r="30" spans="1:10" customFormat="1" ht="102" x14ac:dyDescent="0.2">
      <c r="A30" s="77">
        <v>4</v>
      </c>
      <c r="B30" s="77"/>
      <c r="C30" s="124" t="s">
        <v>121</v>
      </c>
      <c r="D30" s="169"/>
      <c r="E30" s="167"/>
      <c r="F30" s="167"/>
      <c r="G30" s="167"/>
    </row>
    <row r="31" spans="1:10" customFormat="1" ht="14.25" x14ac:dyDescent="0.2">
      <c r="A31" s="77"/>
      <c r="B31" s="77"/>
      <c r="C31" s="124" t="s">
        <v>46</v>
      </c>
      <c r="D31" s="169"/>
      <c r="E31" s="167"/>
      <c r="F31" s="167"/>
      <c r="G31" s="167"/>
    </row>
    <row r="32" spans="1:10" customFormat="1" ht="14.25" x14ac:dyDescent="0.2">
      <c r="A32" s="77"/>
      <c r="B32" s="77"/>
      <c r="C32" s="171"/>
      <c r="D32" s="172" t="s">
        <v>35</v>
      </c>
      <c r="E32" s="173">
        <f>1.05*3.3*0.2*1.1</f>
        <v>0.76230000000000009</v>
      </c>
      <c r="F32" s="167"/>
      <c r="G32" s="167">
        <f>E32*F32</f>
        <v>0</v>
      </c>
      <c r="J32" s="41"/>
    </row>
    <row r="33" spans="1:10" customFormat="1" ht="71.25" customHeight="1" x14ac:dyDescent="0.2">
      <c r="A33" s="77">
        <v>5</v>
      </c>
      <c r="B33" s="77"/>
      <c r="C33" s="124" t="s">
        <v>104</v>
      </c>
      <c r="D33" s="169"/>
      <c r="E33" s="167"/>
      <c r="F33" s="167"/>
      <c r="G33" s="167"/>
    </row>
    <row r="34" spans="1:10" customFormat="1" ht="14.25" x14ac:dyDescent="0.2">
      <c r="A34" s="77"/>
      <c r="B34" s="77"/>
      <c r="C34" s="124" t="s">
        <v>46</v>
      </c>
      <c r="D34" s="169"/>
      <c r="E34" s="167"/>
      <c r="F34" s="167"/>
      <c r="G34" s="167"/>
    </row>
    <row r="35" spans="1:10" customFormat="1" ht="14.25" x14ac:dyDescent="0.2">
      <c r="A35" s="77"/>
      <c r="B35" s="77"/>
      <c r="C35" s="171"/>
      <c r="D35" s="172" t="s">
        <v>35</v>
      </c>
      <c r="E35" s="173">
        <f>2.5*0.35*0.45*1.1</f>
        <v>0.43312500000000004</v>
      </c>
      <c r="F35" s="167"/>
      <c r="G35" s="167">
        <f>E35*F35</f>
        <v>0</v>
      </c>
      <c r="J35" s="41"/>
    </row>
    <row r="36" spans="1:10" customFormat="1" ht="89.25" x14ac:dyDescent="0.2">
      <c r="A36" s="77">
        <v>6</v>
      </c>
      <c r="B36" s="77"/>
      <c r="C36" s="124" t="s">
        <v>123</v>
      </c>
      <c r="D36" s="169"/>
      <c r="E36" s="167"/>
      <c r="F36" s="167"/>
      <c r="G36" s="167"/>
    </row>
    <row r="37" spans="1:10" customFormat="1" ht="14.25" x14ac:dyDescent="0.2">
      <c r="A37" s="77"/>
      <c r="B37" s="77"/>
      <c r="C37" s="124" t="s">
        <v>46</v>
      </c>
      <c r="D37" s="169"/>
      <c r="E37" s="167"/>
      <c r="F37" s="167"/>
      <c r="G37" s="167"/>
    </row>
    <row r="38" spans="1:10" customFormat="1" ht="14.25" x14ac:dyDescent="0.2">
      <c r="A38" s="77"/>
      <c r="B38" s="77"/>
      <c r="C38" s="171"/>
      <c r="D38" s="172" t="s">
        <v>35</v>
      </c>
      <c r="E38" s="173">
        <f>1.85*3.06*0.25*1.1</f>
        <v>1.5567750000000002</v>
      </c>
      <c r="F38" s="167"/>
      <c r="G38" s="167">
        <f>E38*F38</f>
        <v>0</v>
      </c>
      <c r="J38" s="41"/>
    </row>
    <row r="39" spans="1:10" customFormat="1" ht="89.25" x14ac:dyDescent="0.2">
      <c r="A39" s="77">
        <v>7</v>
      </c>
      <c r="B39" s="77"/>
      <c r="C39" s="124" t="s">
        <v>122</v>
      </c>
      <c r="D39" s="169"/>
      <c r="E39" s="167"/>
      <c r="F39" s="167"/>
      <c r="G39" s="167"/>
    </row>
    <row r="40" spans="1:10" customFormat="1" ht="14.25" x14ac:dyDescent="0.2">
      <c r="A40" s="77"/>
      <c r="B40" s="77"/>
      <c r="C40" s="124" t="s">
        <v>36</v>
      </c>
      <c r="D40" s="169"/>
      <c r="E40" s="167"/>
      <c r="F40" s="167"/>
      <c r="G40" s="167"/>
    </row>
    <row r="41" spans="1:10" customFormat="1" ht="14.25" x14ac:dyDescent="0.2">
      <c r="A41" s="77"/>
      <c r="B41" s="77"/>
      <c r="C41" s="171"/>
      <c r="D41" s="172" t="s">
        <v>26</v>
      </c>
      <c r="E41" s="173">
        <f>6.35*7.55/0.707*1.1</f>
        <v>74.592291371994349</v>
      </c>
      <c r="F41" s="167"/>
      <c r="G41" s="167">
        <f>E41*F41</f>
        <v>0</v>
      </c>
      <c r="J41" s="41"/>
    </row>
    <row r="42" spans="1:10" customFormat="1" ht="114.75" x14ac:dyDescent="0.2">
      <c r="A42" s="77">
        <v>8</v>
      </c>
      <c r="B42" s="77"/>
      <c r="C42" s="124" t="s">
        <v>129</v>
      </c>
      <c r="D42" s="169"/>
      <c r="E42" s="167"/>
      <c r="F42" s="167"/>
      <c r="G42" s="167"/>
    </row>
    <row r="43" spans="1:10" customFormat="1" ht="14.25" x14ac:dyDescent="0.2">
      <c r="A43" s="77"/>
      <c r="B43" s="77"/>
      <c r="C43" s="124" t="s">
        <v>36</v>
      </c>
      <c r="D43" s="169"/>
      <c r="E43" s="167"/>
      <c r="F43" s="167"/>
      <c r="G43" s="167"/>
    </row>
    <row r="44" spans="1:10" customFormat="1" ht="14.25" x14ac:dyDescent="0.2">
      <c r="A44" s="77"/>
      <c r="B44" s="77"/>
      <c r="C44" s="171"/>
      <c r="D44" s="172" t="s">
        <v>26</v>
      </c>
      <c r="E44" s="173">
        <f>6.35*7.55/0.707*1.1</f>
        <v>74.592291371994349</v>
      </c>
      <c r="F44" s="167"/>
      <c r="G44" s="167">
        <f>E44*F44</f>
        <v>0</v>
      </c>
      <c r="J44" s="41"/>
    </row>
    <row r="45" spans="1:10" customFormat="1" ht="51" x14ac:dyDescent="0.2">
      <c r="A45" s="77">
        <v>9</v>
      </c>
      <c r="B45" s="77"/>
      <c r="C45" s="124" t="s">
        <v>105</v>
      </c>
      <c r="D45" s="169"/>
      <c r="E45" s="167"/>
      <c r="F45" s="167"/>
      <c r="G45" s="167"/>
    </row>
    <row r="46" spans="1:10" customFormat="1" x14ac:dyDescent="0.2">
      <c r="A46" s="77"/>
      <c r="B46" s="77"/>
      <c r="C46" s="124" t="s">
        <v>106</v>
      </c>
      <c r="D46" s="169" t="s">
        <v>25</v>
      </c>
      <c r="E46" s="167">
        <v>1</v>
      </c>
      <c r="F46" s="167"/>
      <c r="G46" s="167">
        <f>E46*F46</f>
        <v>0</v>
      </c>
    </row>
    <row r="47" spans="1:10" s="47" customFormat="1" ht="81" customHeight="1" x14ac:dyDescent="0.2">
      <c r="A47" s="200">
        <v>10</v>
      </c>
      <c r="B47" s="174"/>
      <c r="C47" s="175" t="s">
        <v>107</v>
      </c>
      <c r="D47" s="176"/>
      <c r="E47" s="177"/>
      <c r="F47" s="177"/>
      <c r="G47" s="177"/>
    </row>
    <row r="48" spans="1:10" s="47" customFormat="1" x14ac:dyDescent="0.2">
      <c r="A48" s="200"/>
      <c r="B48" s="174"/>
      <c r="C48" s="175" t="s">
        <v>98</v>
      </c>
      <c r="D48" s="176"/>
      <c r="E48" s="177"/>
      <c r="F48" s="177"/>
      <c r="G48" s="177"/>
    </row>
    <row r="49" spans="1:8" s="47" customFormat="1" x14ac:dyDescent="0.2">
      <c r="A49" s="200"/>
      <c r="B49" s="174"/>
      <c r="C49" s="175" t="s">
        <v>128</v>
      </c>
      <c r="D49" s="178" t="s">
        <v>12</v>
      </c>
      <c r="E49" s="177">
        <v>1</v>
      </c>
      <c r="F49" s="177"/>
      <c r="G49" s="177">
        <f>E49*F49</f>
        <v>0</v>
      </c>
    </row>
    <row r="50" spans="1:8" s="47" customFormat="1" x14ac:dyDescent="0.2">
      <c r="A50" s="200"/>
      <c r="B50" s="174"/>
      <c r="C50" s="175" t="s">
        <v>108</v>
      </c>
      <c r="D50" s="178" t="s">
        <v>12</v>
      </c>
      <c r="E50" s="177">
        <v>1</v>
      </c>
      <c r="F50" s="177"/>
      <c r="G50" s="177">
        <f>E50*F50</f>
        <v>0</v>
      </c>
    </row>
    <row r="51" spans="1:8" s="154" customFormat="1" ht="76.5" x14ac:dyDescent="0.2">
      <c r="A51" s="200">
        <v>11</v>
      </c>
      <c r="C51" s="179" t="s">
        <v>112</v>
      </c>
      <c r="D51" s="178"/>
      <c r="E51" s="180"/>
      <c r="F51" s="180"/>
      <c r="G51" s="155"/>
    </row>
    <row r="52" spans="1:8" s="154" customFormat="1" ht="14.25" x14ac:dyDescent="0.2">
      <c r="A52" s="200"/>
      <c r="C52" s="181"/>
      <c r="D52" s="178" t="s">
        <v>11</v>
      </c>
      <c r="E52" s="182">
        <f>(1.75+2.4)*1.1</f>
        <v>4.5650000000000004</v>
      </c>
      <c r="F52" s="180"/>
      <c r="G52" s="156">
        <f>E52*F52</f>
        <v>0</v>
      </c>
    </row>
    <row r="53" spans="1:8" s="154" customFormat="1" ht="76.5" x14ac:dyDescent="0.2">
      <c r="A53" s="200">
        <v>12</v>
      </c>
      <c r="C53" s="179" t="s">
        <v>113</v>
      </c>
      <c r="D53" s="178"/>
      <c r="E53" s="180"/>
      <c r="F53" s="180"/>
      <c r="G53" s="155"/>
    </row>
    <row r="54" spans="1:8" s="154" customFormat="1" ht="14.25" x14ac:dyDescent="0.2">
      <c r="A54" s="200"/>
      <c r="C54" s="181"/>
      <c r="D54" s="178" t="s">
        <v>11</v>
      </c>
      <c r="E54" s="182">
        <f>(1.75+2.4)*1.1</f>
        <v>4.5650000000000004</v>
      </c>
      <c r="F54" s="180"/>
      <c r="G54" s="156">
        <f>E54*F54</f>
        <v>0</v>
      </c>
    </row>
    <row r="55" spans="1:8" customFormat="1" ht="63.75" x14ac:dyDescent="0.2">
      <c r="A55" s="77">
        <v>13</v>
      </c>
      <c r="B55" s="77"/>
      <c r="C55" s="124" t="s">
        <v>102</v>
      </c>
      <c r="D55" s="169"/>
      <c r="E55" s="167"/>
      <c r="F55" s="167"/>
      <c r="G55" s="167"/>
    </row>
    <row r="56" spans="1:8" customFormat="1" ht="14.25" x14ac:dyDescent="0.2">
      <c r="A56" s="77"/>
      <c r="B56" s="77"/>
      <c r="C56" s="183"/>
      <c r="D56" s="166" t="s">
        <v>26</v>
      </c>
      <c r="E56" s="184">
        <f>12.22*1.8*1.1</f>
        <v>24.195600000000006</v>
      </c>
      <c r="F56" s="167"/>
      <c r="G56" s="167">
        <f>E56*F56</f>
        <v>0</v>
      </c>
    </row>
    <row r="57" spans="1:8" customFormat="1" ht="63.75" x14ac:dyDescent="0.2">
      <c r="A57" s="77">
        <v>14</v>
      </c>
      <c r="B57" s="77"/>
      <c r="C57" s="124" t="s">
        <v>100</v>
      </c>
      <c r="D57" s="169"/>
      <c r="E57" s="167"/>
      <c r="F57" s="167"/>
      <c r="G57" s="167"/>
    </row>
    <row r="58" spans="1:8" customFormat="1" ht="14.25" x14ac:dyDescent="0.2">
      <c r="A58" s="77"/>
      <c r="B58" s="77"/>
      <c r="C58" s="183"/>
      <c r="D58" s="166" t="s">
        <v>26</v>
      </c>
      <c r="E58" s="167">
        <f>4.55*2.87*1.1+2.23*6.09*1.1</f>
        <v>29.303120000000003</v>
      </c>
      <c r="F58" s="167"/>
      <c r="G58" s="167">
        <f>E58*F58</f>
        <v>0</v>
      </c>
    </row>
    <row r="59" spans="1:8" customFormat="1" ht="81" customHeight="1" x14ac:dyDescent="0.2">
      <c r="A59" s="77">
        <v>15</v>
      </c>
      <c r="B59" s="77"/>
      <c r="C59" s="124" t="s">
        <v>125</v>
      </c>
      <c r="D59" s="169"/>
      <c r="E59" s="167"/>
      <c r="F59" s="167"/>
      <c r="G59" s="167"/>
    </row>
    <row r="60" spans="1:8" customFormat="1" ht="14.25" x14ac:dyDescent="0.2">
      <c r="A60" s="77"/>
      <c r="B60" s="77"/>
      <c r="C60" s="183"/>
      <c r="D60" s="166" t="s">
        <v>26</v>
      </c>
      <c r="E60" s="167">
        <f>E56+E58</f>
        <v>53.498720000000006</v>
      </c>
      <c r="F60" s="167"/>
      <c r="G60" s="167">
        <f>E60*F60</f>
        <v>0</v>
      </c>
    </row>
    <row r="61" spans="1:8" customFormat="1" ht="89.25" x14ac:dyDescent="0.2">
      <c r="A61" s="77">
        <v>16</v>
      </c>
      <c r="B61" s="77"/>
      <c r="C61" s="124" t="s">
        <v>101</v>
      </c>
      <c r="D61" s="169"/>
      <c r="E61" s="167"/>
      <c r="F61" s="167"/>
      <c r="G61" s="167"/>
    </row>
    <row r="62" spans="1:8" customFormat="1" ht="14.25" x14ac:dyDescent="0.2">
      <c r="A62" s="77"/>
      <c r="B62" s="77"/>
      <c r="C62" s="183"/>
      <c r="D62" s="166" t="s">
        <v>26</v>
      </c>
      <c r="E62" s="167">
        <f>(5.45*3.45+0.65*1.95)*1.1</f>
        <v>22.077000000000002</v>
      </c>
      <c r="F62" s="167"/>
      <c r="G62" s="167">
        <f>E62*F62</f>
        <v>0</v>
      </c>
    </row>
    <row r="63" spans="1:8" ht="76.5" x14ac:dyDescent="0.2">
      <c r="A63" s="8">
        <v>17</v>
      </c>
      <c r="B63" s="185"/>
      <c r="C63" s="152" t="s">
        <v>130</v>
      </c>
      <c r="D63" s="178"/>
      <c r="E63" s="180"/>
      <c r="F63" s="180"/>
      <c r="G63" s="49"/>
      <c r="H63" s="158"/>
    </row>
    <row r="64" spans="1:8" ht="14.25" x14ac:dyDescent="0.2">
      <c r="B64" s="185"/>
      <c r="C64" s="179"/>
      <c r="D64" s="178" t="s">
        <v>11</v>
      </c>
      <c r="E64" s="180">
        <f>(6.1*2+3.45*2)*1.1</f>
        <v>21.01</v>
      </c>
      <c r="F64" s="180"/>
      <c r="G64" s="50">
        <f>E64*F64</f>
        <v>0</v>
      </c>
      <c r="H64" s="158"/>
    </row>
    <row r="65" spans="1:11" ht="63.75" customHeight="1" x14ac:dyDescent="0.2">
      <c r="A65" s="8">
        <v>18</v>
      </c>
      <c r="B65" s="6"/>
      <c r="C65" s="44" t="s">
        <v>191</v>
      </c>
    </row>
    <row r="66" spans="1:11" ht="14.25" x14ac:dyDescent="0.2">
      <c r="B66" s="6"/>
      <c r="C66" s="3"/>
      <c r="D66" s="4" t="s">
        <v>11</v>
      </c>
      <c r="E66" s="158">
        <f>6.35*1.1</f>
        <v>6.9850000000000003</v>
      </c>
      <c r="G66" s="22">
        <f>E66*F66</f>
        <v>0</v>
      </c>
    </row>
    <row r="67" spans="1:11" customFormat="1" ht="165.75" x14ac:dyDescent="0.2">
      <c r="A67" s="77">
        <v>19</v>
      </c>
      <c r="B67" s="77"/>
      <c r="C67" s="168" t="s">
        <v>126</v>
      </c>
      <c r="D67" s="186"/>
      <c r="E67" s="170"/>
      <c r="F67" s="167"/>
      <c r="G67" s="167"/>
      <c r="J67" s="6"/>
    </row>
    <row r="68" spans="1:11" customFormat="1" ht="14.25" x14ac:dyDescent="0.2">
      <c r="A68" s="77"/>
      <c r="B68" s="77"/>
      <c r="C68" s="169"/>
      <c r="D68" s="172" t="s">
        <v>35</v>
      </c>
      <c r="E68" s="170">
        <f>2*2.1*0.65*1.1</f>
        <v>3.0030000000000006</v>
      </c>
      <c r="F68" s="167"/>
      <c r="G68" s="167">
        <f>E68*F68</f>
        <v>0</v>
      </c>
    </row>
    <row r="69" spans="1:11" customFormat="1" ht="66.75" customHeight="1" x14ac:dyDescent="0.2">
      <c r="A69" s="77">
        <v>20</v>
      </c>
      <c r="B69" s="77"/>
      <c r="C69" s="168" t="s">
        <v>127</v>
      </c>
      <c r="D69" s="186"/>
      <c r="E69" s="170"/>
      <c r="F69" s="167"/>
      <c r="G69" s="167"/>
      <c r="K69" s="150"/>
    </row>
    <row r="70" spans="1:11" customFormat="1" ht="14.25" x14ac:dyDescent="0.2">
      <c r="A70" s="77"/>
      <c r="B70" s="77"/>
      <c r="C70" s="169"/>
      <c r="D70" s="172" t="s">
        <v>35</v>
      </c>
      <c r="E70" s="170">
        <f>0.21*0.4*2*1.2</f>
        <v>0.2016</v>
      </c>
      <c r="F70" s="167"/>
      <c r="G70" s="167">
        <f>E70*F70</f>
        <v>0</v>
      </c>
    </row>
    <row r="71" spans="1:11" customFormat="1" ht="191.25" x14ac:dyDescent="0.2">
      <c r="A71" s="77">
        <v>21</v>
      </c>
      <c r="B71" s="77"/>
      <c r="C71" s="168" t="s">
        <v>115</v>
      </c>
      <c r="D71" s="186"/>
      <c r="E71" s="170"/>
      <c r="F71" s="167"/>
      <c r="G71" s="167"/>
    </row>
    <row r="72" spans="1:11" customFormat="1" ht="14.25" x14ac:dyDescent="0.2">
      <c r="A72" s="77"/>
      <c r="B72" s="77"/>
      <c r="C72" s="169"/>
      <c r="D72" s="172" t="s">
        <v>35</v>
      </c>
      <c r="E72" s="170">
        <f>0.18*2*2*2*1.1</f>
        <v>1.5840000000000001</v>
      </c>
      <c r="F72" s="167"/>
      <c r="G72" s="167">
        <f>E72*F72</f>
        <v>0</v>
      </c>
    </row>
    <row r="73" spans="1:11" customFormat="1" ht="76.5" x14ac:dyDescent="0.2">
      <c r="A73" s="77">
        <v>22</v>
      </c>
      <c r="B73" s="77"/>
      <c r="C73" s="124" t="s">
        <v>132</v>
      </c>
      <c r="D73" s="169"/>
      <c r="E73" s="167"/>
      <c r="F73" s="167"/>
      <c r="G73" s="167"/>
    </row>
    <row r="74" spans="1:11" customFormat="1" x14ac:dyDescent="0.2">
      <c r="A74" s="77"/>
      <c r="B74" s="77"/>
      <c r="C74" s="124" t="s">
        <v>41</v>
      </c>
      <c r="D74" s="169"/>
      <c r="E74" s="167"/>
      <c r="F74" s="167"/>
      <c r="G74" s="167"/>
    </row>
    <row r="75" spans="1:11" customFormat="1" x14ac:dyDescent="0.2">
      <c r="A75" s="77"/>
      <c r="B75" s="77"/>
      <c r="C75" s="124" t="s">
        <v>42</v>
      </c>
      <c r="D75" s="169"/>
      <c r="E75" s="167"/>
      <c r="F75" s="167"/>
      <c r="G75" s="167"/>
    </row>
    <row r="76" spans="1:11" customFormat="1" ht="14.25" x14ac:dyDescent="0.2">
      <c r="A76" s="77"/>
      <c r="B76" s="77"/>
      <c r="C76" s="187"/>
      <c r="D76" s="166" t="s">
        <v>26</v>
      </c>
      <c r="E76" s="184">
        <f>E44</f>
        <v>74.592291371994349</v>
      </c>
      <c r="F76" s="167"/>
      <c r="G76" s="167">
        <f>E76*F76</f>
        <v>0</v>
      </c>
    </row>
    <row r="77" spans="1:11" customFormat="1" ht="89.25" x14ac:dyDescent="0.2">
      <c r="A77" s="77">
        <v>23</v>
      </c>
      <c r="B77" s="77"/>
      <c r="C77" s="124" t="s">
        <v>124</v>
      </c>
      <c r="D77" s="169"/>
      <c r="E77" s="167"/>
      <c r="F77" s="167"/>
      <c r="G77" s="167"/>
    </row>
    <row r="78" spans="1:11" customFormat="1" x14ac:dyDescent="0.2">
      <c r="A78" s="77"/>
      <c r="B78" s="77"/>
      <c r="C78" s="124" t="s">
        <v>41</v>
      </c>
      <c r="D78" s="169"/>
      <c r="E78" s="167"/>
      <c r="F78" s="167"/>
      <c r="G78" s="167"/>
    </row>
    <row r="79" spans="1:11" customFormat="1" x14ac:dyDescent="0.2">
      <c r="A79" s="77"/>
      <c r="B79" s="77"/>
      <c r="C79" s="124" t="s">
        <v>42</v>
      </c>
      <c r="D79" s="169"/>
      <c r="E79" s="167"/>
      <c r="F79" s="167"/>
      <c r="G79" s="167"/>
    </row>
    <row r="80" spans="1:11" customFormat="1" ht="14.25" x14ac:dyDescent="0.2">
      <c r="A80" s="77"/>
      <c r="B80" s="77"/>
      <c r="C80" s="187"/>
      <c r="D80" s="166" t="s">
        <v>26</v>
      </c>
      <c r="E80" s="184">
        <f>12.22*1.8*1.1</f>
        <v>24.195600000000006</v>
      </c>
      <c r="F80" s="167"/>
      <c r="G80" s="167">
        <f>E80*F80</f>
        <v>0</v>
      </c>
    </row>
    <row r="81" spans="1:11" customFormat="1" ht="63.75" x14ac:dyDescent="0.2">
      <c r="A81" s="77">
        <v>24</v>
      </c>
      <c r="B81" s="77"/>
      <c r="C81" s="124" t="s">
        <v>119</v>
      </c>
      <c r="D81" s="169"/>
      <c r="E81" s="167"/>
      <c r="F81" s="167"/>
      <c r="G81" s="167"/>
    </row>
    <row r="82" spans="1:11" customFormat="1" x14ac:dyDescent="0.2">
      <c r="A82" s="77"/>
      <c r="B82" s="77"/>
      <c r="C82" s="124" t="s">
        <v>41</v>
      </c>
      <c r="D82" s="169"/>
      <c r="E82" s="167"/>
      <c r="F82" s="167"/>
      <c r="G82" s="167"/>
    </row>
    <row r="83" spans="1:11" customFormat="1" x14ac:dyDescent="0.2">
      <c r="A83" s="77"/>
      <c r="B83" s="77"/>
      <c r="C83" s="124" t="s">
        <v>118</v>
      </c>
      <c r="D83" s="169"/>
      <c r="E83" s="167"/>
      <c r="F83" s="167"/>
      <c r="G83" s="167"/>
    </row>
    <row r="84" spans="1:11" customFormat="1" ht="14.25" x14ac:dyDescent="0.2">
      <c r="A84" s="77"/>
      <c r="B84" s="77"/>
      <c r="C84" s="187"/>
      <c r="D84" s="166" t="s">
        <v>26</v>
      </c>
      <c r="E84" s="184">
        <f>2.87*4.55*1.1</f>
        <v>14.364350000000002</v>
      </c>
      <c r="F84" s="167"/>
      <c r="G84" s="167">
        <f>E84*F84</f>
        <v>0</v>
      </c>
    </row>
    <row r="85" spans="1:11" customFormat="1" ht="51" x14ac:dyDescent="0.2">
      <c r="A85" s="77">
        <v>25</v>
      </c>
      <c r="B85" s="77"/>
      <c r="C85" s="124" t="s">
        <v>131</v>
      </c>
      <c r="D85" s="169"/>
      <c r="E85" s="167"/>
      <c r="F85" s="167"/>
      <c r="G85" s="167"/>
    </row>
    <row r="86" spans="1:11" customFormat="1" ht="14.25" x14ac:dyDescent="0.2">
      <c r="A86" s="77"/>
      <c r="B86" s="77"/>
      <c r="C86" s="187"/>
      <c r="D86" s="166" t="s">
        <v>26</v>
      </c>
      <c r="E86" s="184">
        <f>2.87*4.55*1.1+3.3*(2.87*2+4.55*2)*1.1+5.85*6.05/0.707*1.1+3*(5.85*2+6.05*2)*1.1</f>
        <v>201.83967446958982</v>
      </c>
      <c r="F86" s="167"/>
      <c r="G86" s="167">
        <f>E86*F86</f>
        <v>0</v>
      </c>
    </row>
    <row r="87" spans="1:11" s="145" customFormat="1" ht="90" customHeight="1" x14ac:dyDescent="0.2">
      <c r="A87" s="202">
        <v>26</v>
      </c>
      <c r="B87" s="151"/>
      <c r="C87" s="144" t="s">
        <v>110</v>
      </c>
      <c r="D87" s="142"/>
      <c r="E87" s="188"/>
      <c r="F87" s="143"/>
      <c r="G87" s="140"/>
      <c r="I87" s="141"/>
      <c r="J87" s="141"/>
      <c r="K87" s="141"/>
    </row>
    <row r="88" spans="1:11" s="145" customFormat="1" x14ac:dyDescent="0.2">
      <c r="A88" s="201"/>
      <c r="B88" s="138"/>
      <c r="C88" s="151"/>
      <c r="D88" s="139" t="s">
        <v>25</v>
      </c>
      <c r="E88" s="189">
        <v>1</v>
      </c>
      <c r="F88" s="189"/>
      <c r="G88" s="189">
        <f>SUM(F88*E88)</f>
        <v>0</v>
      </c>
      <c r="I88" s="141"/>
      <c r="J88" s="141"/>
      <c r="K88" s="141"/>
    </row>
    <row r="89" spans="1:11" s="145" customFormat="1" ht="91.5" customHeight="1" x14ac:dyDescent="0.2">
      <c r="A89" s="202">
        <v>27</v>
      </c>
      <c r="B89" s="151"/>
      <c r="C89" s="144" t="s">
        <v>111</v>
      </c>
      <c r="D89" s="142"/>
      <c r="E89" s="188"/>
      <c r="F89" s="143"/>
      <c r="G89" s="140"/>
      <c r="I89" s="141"/>
      <c r="J89" s="141"/>
      <c r="K89" s="141"/>
    </row>
    <row r="90" spans="1:11" s="145" customFormat="1" x14ac:dyDescent="0.2">
      <c r="A90" s="201"/>
      <c r="B90" s="138"/>
      <c r="C90" s="151"/>
      <c r="D90" s="139" t="s">
        <v>25</v>
      </c>
      <c r="E90" s="189">
        <v>1</v>
      </c>
      <c r="F90" s="189"/>
      <c r="G90" s="189">
        <f>SUM(F90*E90)</f>
        <v>0</v>
      </c>
      <c r="I90" s="141"/>
      <c r="J90" s="141"/>
      <c r="K90" s="141"/>
    </row>
    <row r="91" spans="1:11" s="145" customFormat="1" ht="92.25" customHeight="1" x14ac:dyDescent="0.2">
      <c r="A91" s="202">
        <v>28</v>
      </c>
      <c r="B91" s="151"/>
      <c r="C91" s="144" t="s">
        <v>109</v>
      </c>
      <c r="D91" s="142"/>
      <c r="E91" s="188"/>
      <c r="F91" s="143"/>
      <c r="G91" s="140"/>
      <c r="I91" s="141"/>
      <c r="J91" s="141"/>
      <c r="K91" s="141"/>
    </row>
    <row r="92" spans="1:11" s="145" customFormat="1" x14ac:dyDescent="0.2">
      <c r="A92" s="201"/>
      <c r="B92" s="138"/>
      <c r="C92" s="151"/>
      <c r="D92" s="139" t="s">
        <v>25</v>
      </c>
      <c r="E92" s="189">
        <v>1</v>
      </c>
      <c r="F92" s="189"/>
      <c r="G92" s="189">
        <f>SUM(F92*E92)</f>
        <v>0</v>
      </c>
      <c r="I92" s="141"/>
      <c r="J92" s="141"/>
      <c r="K92" s="141"/>
    </row>
    <row r="93" spans="1:11" s="145" customFormat="1" ht="38.25" x14ac:dyDescent="0.2">
      <c r="A93" s="202">
        <v>29</v>
      </c>
      <c r="B93" s="151"/>
      <c r="C93" s="144" t="s">
        <v>114</v>
      </c>
      <c r="D93" s="142"/>
      <c r="E93" s="188"/>
      <c r="F93" s="143"/>
      <c r="G93" s="140"/>
      <c r="I93" s="141"/>
      <c r="J93" s="141"/>
      <c r="K93" s="141"/>
    </row>
    <row r="94" spans="1:11" s="145" customFormat="1" x14ac:dyDescent="0.2">
      <c r="A94" s="201"/>
      <c r="B94" s="138"/>
      <c r="C94" s="151"/>
      <c r="D94" s="139" t="s">
        <v>25</v>
      </c>
      <c r="E94" s="189">
        <v>9</v>
      </c>
      <c r="F94" s="189"/>
      <c r="G94" s="189">
        <f>SUM(F94*E94)</f>
        <v>0</v>
      </c>
      <c r="I94" s="141"/>
      <c r="J94" s="141"/>
      <c r="K94" s="141"/>
    </row>
    <row r="95" spans="1:11" ht="13.5" thickBot="1" x14ac:dyDescent="0.25">
      <c r="B95" s="47"/>
      <c r="C95" s="157"/>
      <c r="D95" s="192"/>
      <c r="E95" s="49"/>
      <c r="F95" s="49"/>
      <c r="G95" s="50"/>
    </row>
    <row r="96" spans="1:11" ht="13.5" thickBot="1" x14ac:dyDescent="0.25">
      <c r="A96" s="94"/>
      <c r="B96" s="95"/>
      <c r="C96" s="96" t="s">
        <v>13</v>
      </c>
      <c r="D96" s="193"/>
      <c r="E96" s="193"/>
      <c r="F96" s="193"/>
      <c r="G96" s="199">
        <f>SUM(G23:G95)</f>
        <v>0</v>
      </c>
    </row>
    <row r="97" spans="1:7" s="16" customFormat="1" ht="15.75" x14ac:dyDescent="0.25">
      <c r="A97" s="72"/>
      <c r="B97" s="73"/>
      <c r="C97" s="74"/>
      <c r="D97" s="121"/>
      <c r="E97" s="75"/>
      <c r="F97" s="76"/>
      <c r="G97" s="75"/>
    </row>
    <row r="98" spans="1:7" x14ac:dyDescent="0.2">
      <c r="A98" s="134" t="s">
        <v>14</v>
      </c>
      <c r="B98" s="84"/>
      <c r="C98" s="85" t="s">
        <v>37</v>
      </c>
      <c r="D98" s="194"/>
      <c r="E98" s="194"/>
      <c r="F98" s="194"/>
      <c r="G98" s="87"/>
    </row>
    <row r="99" spans="1:7" customFormat="1" x14ac:dyDescent="0.2">
      <c r="A99" s="77"/>
      <c r="B99" s="146"/>
      <c r="C99" s="118"/>
      <c r="D99" s="119"/>
      <c r="E99" s="191"/>
      <c r="F99" s="189"/>
      <c r="G99" s="189"/>
    </row>
    <row r="100" spans="1:7" customFormat="1" x14ac:dyDescent="0.2">
      <c r="A100" s="77"/>
      <c r="B100" s="146"/>
      <c r="C100" s="116" t="s">
        <v>45</v>
      </c>
      <c r="D100" s="116"/>
      <c r="E100" s="195"/>
      <c r="F100" s="196"/>
      <c r="G100" s="196"/>
    </row>
    <row r="101" spans="1:7" customFormat="1" x14ac:dyDescent="0.2">
      <c r="A101" s="77"/>
      <c r="B101" s="146"/>
      <c r="C101" s="118"/>
      <c r="D101" s="119"/>
      <c r="E101" s="191"/>
      <c r="F101" s="189"/>
      <c r="G101" s="189"/>
    </row>
    <row r="102" spans="1:7" customFormat="1" ht="114.75" x14ac:dyDescent="0.2">
      <c r="A102" s="77"/>
      <c r="B102" s="146"/>
      <c r="C102" s="116" t="s">
        <v>117</v>
      </c>
      <c r="D102" s="116"/>
      <c r="E102" s="195"/>
      <c r="F102" s="196"/>
      <c r="G102" s="196"/>
    </row>
    <row r="103" spans="1:7" x14ac:dyDescent="0.2">
      <c r="A103" s="18"/>
      <c r="B103" s="153"/>
      <c r="C103" s="43"/>
      <c r="D103" s="197"/>
      <c r="E103" s="50"/>
      <c r="F103" s="50"/>
      <c r="G103" s="50"/>
    </row>
    <row r="104" spans="1:7" customFormat="1" ht="76.5" x14ac:dyDescent="0.2">
      <c r="A104" s="77">
        <v>1</v>
      </c>
      <c r="B104" s="190"/>
      <c r="C104" s="149" t="s">
        <v>133</v>
      </c>
      <c r="D104" s="48"/>
      <c r="E104" s="49"/>
      <c r="F104" s="49"/>
      <c r="G104" s="49"/>
    </row>
    <row r="105" spans="1:7" customFormat="1" ht="14.25" x14ac:dyDescent="0.2">
      <c r="A105" s="77"/>
      <c r="B105" s="190"/>
      <c r="C105" s="118"/>
      <c r="D105" s="119" t="s">
        <v>26</v>
      </c>
      <c r="E105" s="191">
        <f>2.1*1.8*1.1</f>
        <v>4.1580000000000004</v>
      </c>
      <c r="F105" s="189"/>
      <c r="G105" s="189">
        <f>SUM(F105*E105)</f>
        <v>0</v>
      </c>
    </row>
    <row r="106" spans="1:7" customFormat="1" ht="89.25" x14ac:dyDescent="0.2">
      <c r="A106" s="77">
        <v>2</v>
      </c>
      <c r="B106" s="190"/>
      <c r="C106" s="118" t="s">
        <v>116</v>
      </c>
      <c r="D106" s="119"/>
      <c r="E106" s="191"/>
      <c r="F106" s="189"/>
      <c r="G106" s="189"/>
    </row>
    <row r="107" spans="1:7" customFormat="1" ht="14.25" x14ac:dyDescent="0.2">
      <c r="A107" s="77"/>
      <c r="B107" s="190"/>
      <c r="C107" s="118"/>
      <c r="D107" s="119" t="s">
        <v>35</v>
      </c>
      <c r="E107" s="191">
        <f>2.1*1.8*1.1*0.2</f>
        <v>0.83160000000000012</v>
      </c>
      <c r="F107" s="189"/>
      <c r="G107" s="189">
        <f>SUM(F107*E107)</f>
        <v>0</v>
      </c>
    </row>
    <row r="108" spans="1:7" customFormat="1" ht="38.25" x14ac:dyDescent="0.2">
      <c r="A108" s="77">
        <v>3</v>
      </c>
      <c r="B108" s="190"/>
      <c r="C108" s="150" t="s">
        <v>97</v>
      </c>
      <c r="D108" s="119"/>
      <c r="E108" s="191"/>
      <c r="F108" s="189"/>
      <c r="G108" s="189"/>
    </row>
    <row r="109" spans="1:7" customFormat="1" ht="14.25" x14ac:dyDescent="0.2">
      <c r="A109" s="77"/>
      <c r="B109" s="190"/>
      <c r="C109" s="118"/>
      <c r="D109" s="119" t="s">
        <v>26</v>
      </c>
      <c r="E109" s="198">
        <f>E105</f>
        <v>4.1580000000000004</v>
      </c>
      <c r="F109" s="189"/>
      <c r="G109" s="189">
        <f>SUM(F109*E109)</f>
        <v>0</v>
      </c>
    </row>
    <row r="110" spans="1:7" ht="13.5" thickBot="1" x14ac:dyDescent="0.25">
      <c r="B110" s="6"/>
      <c r="C110" s="25"/>
      <c r="G110" s="22"/>
    </row>
    <row r="111" spans="1:7" ht="13.5" thickBot="1" x14ac:dyDescent="0.25">
      <c r="A111" s="94"/>
      <c r="B111" s="95"/>
      <c r="C111" s="96" t="s">
        <v>16</v>
      </c>
      <c r="D111" s="97"/>
      <c r="E111" s="97"/>
      <c r="F111" s="97"/>
      <c r="G111" s="199">
        <f>SUM(G105:G109)</f>
        <v>0</v>
      </c>
    </row>
    <row r="112" spans="1:7" s="16" customFormat="1" ht="15.75" x14ac:dyDescent="0.25">
      <c r="A112" s="72"/>
      <c r="B112" s="73"/>
      <c r="C112" s="74"/>
      <c r="D112" s="73"/>
      <c r="E112" s="75"/>
      <c r="F112" s="76"/>
      <c r="G112" s="75"/>
    </row>
    <row r="113" spans="1:7" x14ac:dyDescent="0.2">
      <c r="A113" s="134" t="s">
        <v>17</v>
      </c>
      <c r="B113" s="84"/>
      <c r="C113" s="85" t="s">
        <v>51</v>
      </c>
      <c r="D113" s="86"/>
      <c r="E113" s="86"/>
      <c r="F113" s="86"/>
      <c r="G113" s="87"/>
    </row>
    <row r="114" spans="1:7" customFormat="1" x14ac:dyDescent="0.2">
      <c r="A114" s="77"/>
      <c r="B114" s="111"/>
      <c r="C114" s="112"/>
      <c r="D114" s="39"/>
      <c r="E114" s="113"/>
      <c r="F114" s="99"/>
      <c r="G114" s="99"/>
    </row>
    <row r="115" spans="1:7" customFormat="1" x14ac:dyDescent="0.2">
      <c r="A115" s="108"/>
      <c r="B115" s="111"/>
      <c r="C115" s="114" t="s">
        <v>45</v>
      </c>
      <c r="D115" s="100"/>
      <c r="E115" s="115"/>
      <c r="F115" s="100"/>
      <c r="G115" s="100"/>
    </row>
    <row r="116" spans="1:7" customFormat="1" x14ac:dyDescent="0.2">
      <c r="A116" s="77"/>
      <c r="B116" s="111"/>
      <c r="C116" s="112"/>
      <c r="D116" s="39"/>
      <c r="E116" s="113"/>
      <c r="F116" s="99"/>
      <c r="G116" s="99"/>
    </row>
    <row r="117" spans="1:7" customFormat="1" ht="318.75" x14ac:dyDescent="0.2">
      <c r="A117" s="77"/>
      <c r="B117" s="111"/>
      <c r="C117" s="116" t="s">
        <v>52</v>
      </c>
      <c r="D117" s="100"/>
      <c r="E117" s="115"/>
      <c r="F117" s="100"/>
      <c r="G117" s="100"/>
    </row>
    <row r="118" spans="1:7" customFormat="1" x14ac:dyDescent="0.2">
      <c r="A118" s="77"/>
      <c r="B118" s="111"/>
      <c r="C118" s="112"/>
      <c r="D118" s="39"/>
      <c r="E118" s="113"/>
      <c r="F118" s="99"/>
      <c r="G118" s="99"/>
    </row>
    <row r="119" spans="1:7" customFormat="1" ht="63.75" x14ac:dyDescent="0.2">
      <c r="A119" s="77">
        <v>1</v>
      </c>
      <c r="B119" s="117"/>
      <c r="C119" s="92" t="s">
        <v>150</v>
      </c>
      <c r="D119" s="90"/>
      <c r="E119" s="93"/>
      <c r="F119" s="91"/>
      <c r="G119" s="91"/>
    </row>
    <row r="120" spans="1:7" customFormat="1" x14ac:dyDescent="0.2">
      <c r="A120" s="77"/>
      <c r="B120" s="117"/>
      <c r="C120" s="92" t="s">
        <v>134</v>
      </c>
      <c r="D120" s="90" t="s">
        <v>43</v>
      </c>
      <c r="E120" s="78">
        <f>(0.1*0.4*2+0.1*0.4*1.8*2+0.1*1.8*1.8)*1.1</f>
        <v>0.60280000000000022</v>
      </c>
      <c r="F120" s="91"/>
      <c r="G120" s="91">
        <f>SUM(F120*E120)</f>
        <v>0</v>
      </c>
    </row>
    <row r="121" spans="1:7" customFormat="1" x14ac:dyDescent="0.2">
      <c r="A121" s="77"/>
      <c r="B121" s="117"/>
      <c r="C121" s="92" t="s">
        <v>54</v>
      </c>
      <c r="D121" s="90" t="s">
        <v>44</v>
      </c>
      <c r="E121" s="78">
        <f>(0.4*2*2*2+1.7*0.4*2*2)*1.1</f>
        <v>6.5120000000000005</v>
      </c>
      <c r="F121" s="91"/>
      <c r="G121" s="91">
        <f>SUM(F121*E121)</f>
        <v>0</v>
      </c>
    </row>
    <row r="122" spans="1:7" customFormat="1" ht="38.25" x14ac:dyDescent="0.2">
      <c r="A122" s="77">
        <v>2</v>
      </c>
      <c r="B122" s="117"/>
      <c r="C122" s="212" t="s">
        <v>158</v>
      </c>
      <c r="D122" s="90"/>
      <c r="E122" s="93"/>
      <c r="F122" s="91"/>
      <c r="G122" s="91"/>
    </row>
    <row r="123" spans="1:7" customFormat="1" x14ac:dyDescent="0.2">
      <c r="A123" s="77"/>
      <c r="B123" s="117"/>
      <c r="C123" s="92" t="s">
        <v>53</v>
      </c>
      <c r="D123" s="90" t="s">
        <v>43</v>
      </c>
      <c r="E123" s="93">
        <f>2*2*0.2*1.1</f>
        <v>0.88000000000000012</v>
      </c>
      <c r="F123" s="91"/>
      <c r="G123" s="91">
        <f>SUM(F123*E123)</f>
        <v>0</v>
      </c>
    </row>
    <row r="124" spans="1:7" s="154" customFormat="1" x14ac:dyDescent="0.2">
      <c r="A124" s="209"/>
      <c r="C124" s="210" t="s">
        <v>157</v>
      </c>
      <c r="D124" s="211" t="s">
        <v>55</v>
      </c>
      <c r="E124" s="93">
        <v>150</v>
      </c>
      <c r="F124" s="155"/>
      <c r="G124" s="155">
        <f>E124*F124</f>
        <v>0</v>
      </c>
    </row>
    <row r="125" spans="1:7" s="206" customFormat="1" ht="76.5" x14ac:dyDescent="0.2">
      <c r="A125" s="36">
        <v>3</v>
      </c>
      <c r="C125" s="207" t="s">
        <v>154</v>
      </c>
      <c r="D125" s="62"/>
      <c r="E125" s="34"/>
      <c r="F125" s="208"/>
      <c r="G125" s="208"/>
    </row>
    <row r="126" spans="1:7" s="206" customFormat="1" ht="14.25" x14ac:dyDescent="0.2">
      <c r="A126" s="36"/>
      <c r="C126" s="207" t="s">
        <v>151</v>
      </c>
      <c r="D126" s="166" t="s">
        <v>26</v>
      </c>
      <c r="E126" s="34">
        <f>0.25*3.3*3*1.1</f>
        <v>2.7224999999999997</v>
      </c>
      <c r="F126" s="208"/>
      <c r="G126" s="208">
        <f>E126*F126</f>
        <v>0</v>
      </c>
    </row>
    <row r="127" spans="1:7" s="206" customFormat="1" x14ac:dyDescent="0.2">
      <c r="A127" s="36"/>
      <c r="C127" s="207" t="s">
        <v>152</v>
      </c>
      <c r="D127" s="166" t="s">
        <v>55</v>
      </c>
      <c r="E127" s="208">
        <f>E128*130</f>
        <v>29.493749999999999</v>
      </c>
      <c r="F127" s="208"/>
      <c r="G127" s="208">
        <f>E127*F127</f>
        <v>0</v>
      </c>
    </row>
    <row r="128" spans="1:7" s="206" customFormat="1" ht="14.25" x14ac:dyDescent="0.2">
      <c r="A128" s="36"/>
      <c r="C128" s="207" t="s">
        <v>53</v>
      </c>
      <c r="D128" s="166" t="s">
        <v>35</v>
      </c>
      <c r="E128" s="34">
        <f>0.25*0.25*3.3*1.1</f>
        <v>0.22687499999999999</v>
      </c>
      <c r="F128" s="208"/>
      <c r="G128" s="208">
        <f>E128*F128</f>
        <v>0</v>
      </c>
    </row>
    <row r="129" spans="1:7" s="206" customFormat="1" ht="51" x14ac:dyDescent="0.2">
      <c r="A129" s="36"/>
      <c r="C129" s="207" t="s">
        <v>153</v>
      </c>
      <c r="D129" s="166" t="s">
        <v>26</v>
      </c>
      <c r="E129" s="208">
        <f>0.25*2.7*8*5+0.25*(1.44*8*2+2.2*5)+0.15*1.2*4*5</f>
        <v>39.11</v>
      </c>
      <c r="F129" s="208"/>
      <c r="G129" s="208">
        <f>E129*F129</f>
        <v>0</v>
      </c>
    </row>
    <row r="130" spans="1:7" customFormat="1" ht="51" x14ac:dyDescent="0.2">
      <c r="A130" s="77">
        <v>4</v>
      </c>
      <c r="B130" s="117"/>
      <c r="C130" s="92" t="s">
        <v>155</v>
      </c>
      <c r="D130" s="90"/>
      <c r="E130" s="93"/>
      <c r="F130" s="91"/>
      <c r="G130" s="91"/>
    </row>
    <row r="131" spans="1:7" customFormat="1" ht="14.25" x14ac:dyDescent="0.2">
      <c r="A131" s="77"/>
      <c r="B131" s="117"/>
      <c r="C131" s="92" t="s">
        <v>53</v>
      </c>
      <c r="D131" s="166" t="s">
        <v>35</v>
      </c>
      <c r="E131" s="128">
        <f>6.35*0.3*0.45*1.1</f>
        <v>0.94297500000000001</v>
      </c>
      <c r="F131" s="91"/>
      <c r="G131" s="91">
        <f>SUM(F131*E131)</f>
        <v>0</v>
      </c>
    </row>
    <row r="132" spans="1:7" customFormat="1" ht="14.25" x14ac:dyDescent="0.2">
      <c r="A132" s="77"/>
      <c r="B132" s="117"/>
      <c r="C132" s="92" t="s">
        <v>54</v>
      </c>
      <c r="D132" s="166" t="s">
        <v>26</v>
      </c>
      <c r="E132" s="128">
        <f>6.35*0.3*2*1.1</f>
        <v>4.1909999999999998</v>
      </c>
      <c r="F132" s="91"/>
      <c r="G132" s="91">
        <f>SUM(F132*E132)</f>
        <v>0</v>
      </c>
    </row>
    <row r="133" spans="1:7" s="206" customFormat="1" x14ac:dyDescent="0.2">
      <c r="A133" s="36"/>
      <c r="C133" s="207" t="s">
        <v>152</v>
      </c>
      <c r="D133" s="166" t="s">
        <v>55</v>
      </c>
      <c r="E133" s="208">
        <f>E131*130</f>
        <v>122.58674999999999</v>
      </c>
      <c r="F133" s="208"/>
      <c r="G133" s="208">
        <f>E133*F133</f>
        <v>0</v>
      </c>
    </row>
    <row r="134" spans="1:7" customFormat="1" ht="51" x14ac:dyDescent="0.2">
      <c r="A134" s="77">
        <v>5</v>
      </c>
      <c r="B134" s="117"/>
      <c r="C134" s="92" t="s">
        <v>156</v>
      </c>
      <c r="D134" s="90"/>
      <c r="E134" s="93"/>
      <c r="F134" s="91"/>
      <c r="G134" s="91"/>
    </row>
    <row r="135" spans="1:7" customFormat="1" ht="14.25" x14ac:dyDescent="0.2">
      <c r="A135" s="77"/>
      <c r="B135" s="117"/>
      <c r="C135" s="92" t="s">
        <v>53</v>
      </c>
      <c r="D135" s="166" t="s">
        <v>35</v>
      </c>
      <c r="E135" s="128">
        <f>8*0.3*0.25*2*1.1</f>
        <v>1.32</v>
      </c>
      <c r="F135" s="91"/>
      <c r="G135" s="91">
        <f>SUM(F135*E135)</f>
        <v>0</v>
      </c>
    </row>
    <row r="136" spans="1:7" customFormat="1" ht="14.25" x14ac:dyDescent="0.2">
      <c r="A136" s="77"/>
      <c r="B136" s="117"/>
      <c r="C136" s="92" t="s">
        <v>54</v>
      </c>
      <c r="D136" s="166" t="s">
        <v>26</v>
      </c>
      <c r="E136" s="128">
        <f>8*0.3*2*2*1.1</f>
        <v>10.56</v>
      </c>
      <c r="F136" s="91"/>
      <c r="G136" s="91">
        <f>SUM(F136*E136)</f>
        <v>0</v>
      </c>
    </row>
    <row r="137" spans="1:7" s="206" customFormat="1" x14ac:dyDescent="0.2">
      <c r="A137" s="36"/>
      <c r="C137" s="207" t="s">
        <v>152</v>
      </c>
      <c r="D137" s="166" t="s">
        <v>55</v>
      </c>
      <c r="E137" s="208">
        <f>E135*130</f>
        <v>171.6</v>
      </c>
      <c r="F137" s="208"/>
      <c r="G137" s="208">
        <f>E137*F137</f>
        <v>0</v>
      </c>
    </row>
    <row r="138" spans="1:7" customFormat="1" ht="13.5" thickBot="1" x14ac:dyDescent="0.25">
      <c r="A138" s="77"/>
      <c r="B138" s="111"/>
      <c r="C138" s="112"/>
      <c r="D138" s="39"/>
      <c r="E138" s="113"/>
      <c r="F138" s="99"/>
      <c r="G138" s="99"/>
    </row>
    <row r="139" spans="1:7" ht="13.5" thickBot="1" x14ac:dyDescent="0.25">
      <c r="A139" s="94"/>
      <c r="B139" s="95"/>
      <c r="C139" s="96" t="s">
        <v>50</v>
      </c>
      <c r="D139" s="97"/>
      <c r="E139" s="97"/>
      <c r="F139" s="97"/>
      <c r="G139" s="98">
        <f>SUM(G117:G137)</f>
        <v>0</v>
      </c>
    </row>
    <row r="140" spans="1:7" s="38" customFormat="1" x14ac:dyDescent="0.2">
      <c r="A140" s="81"/>
      <c r="B140" s="125"/>
      <c r="C140" s="126"/>
      <c r="D140" s="82"/>
      <c r="E140" s="127"/>
      <c r="F140" s="82"/>
      <c r="G140" s="83"/>
    </row>
    <row r="141" spans="1:7" x14ac:dyDescent="0.2">
      <c r="A141" s="134" t="s">
        <v>18</v>
      </c>
      <c r="B141" s="84"/>
      <c r="C141" s="85" t="s">
        <v>15</v>
      </c>
      <c r="D141" s="86"/>
      <c r="E141" s="86"/>
      <c r="F141" s="86"/>
      <c r="G141" s="87"/>
    </row>
    <row r="142" spans="1:7" customFormat="1" x14ac:dyDescent="0.2">
      <c r="A142" s="36"/>
      <c r="B142" s="88"/>
      <c r="C142" s="89"/>
      <c r="D142" s="90"/>
      <c r="E142" s="93"/>
      <c r="F142" s="91"/>
      <c r="G142" s="91"/>
    </row>
    <row r="143" spans="1:7" customFormat="1" ht="267.75" x14ac:dyDescent="0.2">
      <c r="A143" s="36">
        <v>1</v>
      </c>
      <c r="B143" s="88"/>
      <c r="C143" s="40" t="s">
        <v>160</v>
      </c>
      <c r="D143" s="4"/>
      <c r="E143" s="5"/>
      <c r="F143" s="5"/>
      <c r="G143" s="5"/>
    </row>
    <row r="144" spans="1:7" customFormat="1" ht="14.25" x14ac:dyDescent="0.2">
      <c r="A144" s="36"/>
      <c r="B144" s="88"/>
      <c r="C144" s="40"/>
      <c r="D144" s="166" t="s">
        <v>35</v>
      </c>
      <c r="E144" s="37">
        <f>1.5*3*0.45*1.1</f>
        <v>2.2275</v>
      </c>
      <c r="F144" s="91"/>
      <c r="G144" s="91">
        <f>SUM(F144*E144)</f>
        <v>0</v>
      </c>
    </row>
    <row r="145" spans="1:7" customFormat="1" ht="280.5" x14ac:dyDescent="0.2">
      <c r="A145" s="36">
        <v>2</v>
      </c>
      <c r="B145" s="88"/>
      <c r="C145" s="40" t="s">
        <v>159</v>
      </c>
      <c r="D145" s="4"/>
      <c r="E145" s="5"/>
      <c r="F145" s="5"/>
      <c r="G145" s="5"/>
    </row>
    <row r="146" spans="1:7" customFormat="1" ht="15" x14ac:dyDescent="0.2">
      <c r="A146" s="36"/>
      <c r="B146" s="88"/>
      <c r="C146" s="40"/>
      <c r="D146" s="90" t="s">
        <v>77</v>
      </c>
      <c r="E146" s="78">
        <f>5.85*0.45*1*1.1</f>
        <v>2.89575</v>
      </c>
      <c r="F146" s="91"/>
      <c r="G146" s="91">
        <f>SUM(F146*E146)</f>
        <v>0</v>
      </c>
    </row>
    <row r="147" spans="1:7" customFormat="1" ht="255" x14ac:dyDescent="0.2">
      <c r="A147" s="36">
        <v>3</v>
      </c>
      <c r="B147" s="88"/>
      <c r="C147" s="40" t="s">
        <v>164</v>
      </c>
      <c r="D147" s="4"/>
      <c r="E147" s="5"/>
      <c r="F147" s="5"/>
      <c r="G147" s="5"/>
    </row>
    <row r="148" spans="1:7" customFormat="1" ht="15" x14ac:dyDescent="0.2">
      <c r="A148" s="36"/>
      <c r="B148" s="88"/>
      <c r="C148" s="40"/>
      <c r="D148" s="90" t="s">
        <v>77</v>
      </c>
      <c r="E148" s="78">
        <f>6.8*3*0.25*2</f>
        <v>10.199999999999999</v>
      </c>
      <c r="F148" s="91"/>
      <c r="G148" s="91">
        <f>SUM(F148*E148)</f>
        <v>0</v>
      </c>
    </row>
    <row r="149" spans="1:7" customFormat="1" ht="242.25" x14ac:dyDescent="0.2">
      <c r="A149" s="36">
        <v>4</v>
      </c>
      <c r="B149" s="88"/>
      <c r="C149" s="40" t="s">
        <v>162</v>
      </c>
      <c r="D149" s="4"/>
      <c r="E149" s="5"/>
      <c r="F149" s="5"/>
      <c r="G149" s="5"/>
    </row>
    <row r="150" spans="1:7" customFormat="1" ht="15" x14ac:dyDescent="0.2">
      <c r="A150" s="36"/>
      <c r="B150" s="88"/>
      <c r="C150" s="40"/>
      <c r="D150" s="90" t="s">
        <v>163</v>
      </c>
      <c r="E150" s="78">
        <f>3.2*1.5</f>
        <v>4.8000000000000007</v>
      </c>
      <c r="F150" s="91"/>
      <c r="G150" s="91">
        <f>SUM(F150*E150)</f>
        <v>0</v>
      </c>
    </row>
    <row r="151" spans="1:7" customFormat="1" ht="114.75" x14ac:dyDescent="0.2">
      <c r="A151" s="36">
        <v>5</v>
      </c>
      <c r="B151" s="88"/>
      <c r="C151" s="40" t="s">
        <v>161</v>
      </c>
      <c r="D151" s="4"/>
      <c r="E151" s="5"/>
      <c r="F151" s="5"/>
      <c r="G151" s="5"/>
    </row>
    <row r="152" spans="1:7" customFormat="1" x14ac:dyDescent="0.2">
      <c r="A152" s="36"/>
      <c r="B152" s="88"/>
      <c r="C152" s="40"/>
      <c r="D152" s="90" t="s">
        <v>56</v>
      </c>
      <c r="E152" s="110">
        <f>3.2*(2.55+2.87*2+4.55*2+5.85*2+6.05*2)</f>
        <v>131.80799999999999</v>
      </c>
      <c r="F152" s="91"/>
      <c r="G152" s="91">
        <f>SUM(F152*E152)</f>
        <v>0</v>
      </c>
    </row>
    <row r="153" spans="1:7" customFormat="1" ht="89.25" x14ac:dyDescent="0.2">
      <c r="A153" s="36">
        <v>6</v>
      </c>
      <c r="B153" s="88"/>
      <c r="C153" s="40" t="s">
        <v>61</v>
      </c>
      <c r="D153" s="4"/>
      <c r="E153" s="5"/>
      <c r="F153" s="5"/>
      <c r="G153" s="5"/>
    </row>
    <row r="154" spans="1:7" customFormat="1" x14ac:dyDescent="0.2">
      <c r="A154" s="36"/>
      <c r="B154" s="88"/>
      <c r="C154" s="40"/>
      <c r="D154" s="90" t="s">
        <v>56</v>
      </c>
      <c r="E154" s="110">
        <f>E152</f>
        <v>131.80799999999999</v>
      </c>
      <c r="F154" s="91"/>
      <c r="G154" s="91">
        <f>SUM(F154*E154)</f>
        <v>0</v>
      </c>
    </row>
    <row r="155" spans="1:7" customFormat="1" ht="51" x14ac:dyDescent="0.2">
      <c r="A155" s="36">
        <v>7</v>
      </c>
      <c r="B155" s="88"/>
      <c r="C155" s="40" t="s">
        <v>84</v>
      </c>
      <c r="D155" s="4"/>
      <c r="E155" s="5"/>
      <c r="F155" s="5"/>
      <c r="G155" s="5"/>
    </row>
    <row r="156" spans="1:7" customFormat="1" x14ac:dyDescent="0.2">
      <c r="A156" s="36"/>
      <c r="B156" s="88"/>
      <c r="C156" s="40"/>
      <c r="D156" s="90" t="s">
        <v>40</v>
      </c>
      <c r="E156" s="110">
        <f>2*2+0.4*2+1.05+2.05*2</f>
        <v>9.9499999999999993</v>
      </c>
      <c r="F156" s="91"/>
      <c r="G156" s="91">
        <f>SUM(F156*E156)</f>
        <v>0</v>
      </c>
    </row>
    <row r="157" spans="1:7" customFormat="1" ht="384.75" customHeight="1" x14ac:dyDescent="0.2">
      <c r="A157" s="36">
        <v>8</v>
      </c>
      <c r="B157" s="88"/>
      <c r="C157" s="40" t="s">
        <v>165</v>
      </c>
      <c r="D157" s="33"/>
      <c r="E157" s="37"/>
      <c r="F157" s="37"/>
      <c r="G157" s="34"/>
    </row>
    <row r="158" spans="1:7" customFormat="1" ht="25.5" x14ac:dyDescent="0.2">
      <c r="A158" s="36"/>
      <c r="B158" s="88"/>
      <c r="C158" s="40" t="s">
        <v>166</v>
      </c>
      <c r="D158" s="90" t="s">
        <v>56</v>
      </c>
      <c r="E158" s="110">
        <f>(2.87*4.55+5.85*6.05)*1.1</f>
        <v>53.296100000000003</v>
      </c>
      <c r="F158" s="91"/>
      <c r="G158" s="91">
        <f>SUM(F158*E158)</f>
        <v>0</v>
      </c>
    </row>
    <row r="159" spans="1:7" customFormat="1" ht="13.5" thickBot="1" x14ac:dyDescent="0.25">
      <c r="A159" s="36"/>
      <c r="B159" s="88"/>
      <c r="C159" s="114"/>
      <c r="D159" s="90"/>
      <c r="E159" s="91"/>
      <c r="F159" s="91"/>
      <c r="G159" s="91"/>
    </row>
    <row r="160" spans="1:7" ht="13.5" thickBot="1" x14ac:dyDescent="0.25">
      <c r="A160" s="94"/>
      <c r="B160" s="95"/>
      <c r="C160" s="96" t="s">
        <v>59</v>
      </c>
      <c r="D160" s="97"/>
      <c r="E160" s="97"/>
      <c r="F160" s="97"/>
      <c r="G160" s="98">
        <f>SUM(G143:G159)</f>
        <v>0</v>
      </c>
    </row>
    <row r="161" spans="1:10" customFormat="1" x14ac:dyDescent="0.2">
      <c r="A161" s="36"/>
      <c r="B161" s="88"/>
      <c r="C161" s="89"/>
      <c r="D161" s="90"/>
      <c r="E161" s="93"/>
      <c r="F161" s="91"/>
      <c r="G161" s="91"/>
    </row>
    <row r="162" spans="1:10" ht="25.5" x14ac:dyDescent="0.2">
      <c r="A162" s="134" t="s">
        <v>23</v>
      </c>
      <c r="B162" s="84"/>
      <c r="C162" s="85" t="s">
        <v>205</v>
      </c>
      <c r="D162" s="86"/>
      <c r="E162" s="86"/>
      <c r="F162" s="86"/>
      <c r="G162" s="87"/>
    </row>
    <row r="163" spans="1:10" s="16" customFormat="1" x14ac:dyDescent="0.2">
      <c r="A163" s="8"/>
      <c r="B163" s="6"/>
      <c r="C163" s="3"/>
      <c r="D163" s="4"/>
      <c r="E163" s="5"/>
      <c r="F163" s="5"/>
      <c r="G163" s="22"/>
      <c r="H163" s="158"/>
      <c r="I163" s="6"/>
      <c r="J163" s="6"/>
    </row>
    <row r="164" spans="1:10" s="16" customFormat="1" x14ac:dyDescent="0.2">
      <c r="A164" s="8"/>
      <c r="B164" s="6"/>
      <c r="C164" s="203" t="s">
        <v>7</v>
      </c>
      <c r="D164" s="4"/>
      <c r="E164" s="5"/>
      <c r="F164" s="5"/>
      <c r="G164" s="22"/>
      <c r="H164" s="158"/>
      <c r="I164" s="6"/>
      <c r="J164" s="6"/>
    </row>
    <row r="165" spans="1:10" s="16" customFormat="1" ht="25.5" x14ac:dyDescent="0.2">
      <c r="A165" s="8"/>
      <c r="B165" s="6"/>
      <c r="C165" s="17" t="s">
        <v>136</v>
      </c>
      <c r="D165" s="4"/>
      <c r="E165" s="5"/>
      <c r="F165" s="5"/>
      <c r="G165" s="22"/>
      <c r="H165" s="158"/>
      <c r="I165" s="6"/>
      <c r="J165" s="6"/>
    </row>
    <row r="166" spans="1:10" s="16" customFormat="1" ht="25.5" x14ac:dyDescent="0.2">
      <c r="A166" s="8"/>
      <c r="B166" s="6"/>
      <c r="C166" s="204" t="s">
        <v>137</v>
      </c>
      <c r="D166" s="4"/>
      <c r="E166" s="5"/>
      <c r="F166" s="5"/>
      <c r="G166" s="22"/>
      <c r="H166" s="158"/>
      <c r="I166" s="6"/>
      <c r="J166" s="6"/>
    </row>
    <row r="167" spans="1:10" s="16" customFormat="1" ht="63.75" x14ac:dyDescent="0.2">
      <c r="A167" s="8">
        <v>1</v>
      </c>
      <c r="B167" s="6"/>
      <c r="C167" s="3" t="s">
        <v>138</v>
      </c>
      <c r="D167" s="4"/>
      <c r="E167" s="5"/>
      <c r="F167" s="5"/>
      <c r="G167" s="22"/>
      <c r="H167" s="158"/>
      <c r="I167" s="6"/>
      <c r="J167" s="6"/>
    </row>
    <row r="168" spans="1:10" s="16" customFormat="1" x14ac:dyDescent="0.2">
      <c r="A168" s="8"/>
      <c r="B168" s="6"/>
      <c r="C168" s="44" t="s">
        <v>139</v>
      </c>
      <c r="D168" s="4"/>
      <c r="E168" s="5"/>
      <c r="F168" s="5"/>
      <c r="G168" s="22"/>
      <c r="H168" s="158"/>
      <c r="I168" s="6"/>
      <c r="J168" s="6"/>
    </row>
    <row r="169" spans="1:10" s="16" customFormat="1" x14ac:dyDescent="0.2">
      <c r="A169" s="8"/>
      <c r="B169" s="6"/>
      <c r="C169" s="44"/>
      <c r="D169" s="4" t="s">
        <v>140</v>
      </c>
      <c r="E169" s="5">
        <f>E64*0.2+E62</f>
        <v>26.279000000000003</v>
      </c>
      <c r="F169" s="5"/>
      <c r="G169" s="22">
        <f>E169*F169</f>
        <v>0</v>
      </c>
      <c r="H169" s="158"/>
      <c r="I169" s="6"/>
      <c r="J169" s="6"/>
    </row>
    <row r="170" spans="1:10" ht="38.25" x14ac:dyDescent="0.2">
      <c r="A170" s="8">
        <v>2</v>
      </c>
      <c r="B170" s="6"/>
      <c r="C170" s="44" t="s">
        <v>168</v>
      </c>
      <c r="H170" s="158"/>
    </row>
    <row r="171" spans="1:10" x14ac:dyDescent="0.2">
      <c r="B171" s="6"/>
      <c r="C171" s="44" t="s">
        <v>139</v>
      </c>
      <c r="H171" s="158"/>
    </row>
    <row r="172" spans="1:10" x14ac:dyDescent="0.2">
      <c r="B172" s="6"/>
      <c r="C172" s="44"/>
      <c r="D172" s="4" t="s">
        <v>140</v>
      </c>
      <c r="E172" s="5">
        <f>E62</f>
        <v>22.077000000000002</v>
      </c>
      <c r="G172" s="22">
        <f>E172*F172</f>
        <v>0</v>
      </c>
      <c r="H172" s="158"/>
    </row>
    <row r="173" spans="1:10" ht="38.25" x14ac:dyDescent="0.2">
      <c r="A173" s="8">
        <v>3</v>
      </c>
      <c r="B173" s="6"/>
      <c r="C173" s="44" t="s">
        <v>169</v>
      </c>
      <c r="H173" s="158"/>
    </row>
    <row r="174" spans="1:10" x14ac:dyDescent="0.2">
      <c r="B174" s="6"/>
      <c r="C174" s="44" t="s">
        <v>139</v>
      </c>
      <c r="H174" s="158"/>
    </row>
    <row r="175" spans="1:10" x14ac:dyDescent="0.2">
      <c r="B175" s="6"/>
      <c r="C175" s="3"/>
      <c r="D175" s="4" t="s">
        <v>140</v>
      </c>
      <c r="E175" s="5">
        <f>E64*0.6</f>
        <v>12.606</v>
      </c>
      <c r="G175" s="22">
        <f>E175*F175</f>
        <v>0</v>
      </c>
      <c r="H175" s="158"/>
    </row>
    <row r="176" spans="1:10" ht="38.25" x14ac:dyDescent="0.2">
      <c r="A176" s="8">
        <v>4</v>
      </c>
      <c r="B176" s="6"/>
      <c r="C176" s="3" t="s">
        <v>141</v>
      </c>
      <c r="H176" s="158"/>
    </row>
    <row r="177" spans="1:8" x14ac:dyDescent="0.2">
      <c r="B177" s="6"/>
      <c r="C177" s="44" t="s">
        <v>139</v>
      </c>
      <c r="E177" s="22"/>
      <c r="F177" s="6"/>
      <c r="G177" s="6"/>
      <c r="H177" s="158"/>
    </row>
    <row r="178" spans="1:8" x14ac:dyDescent="0.2">
      <c r="B178" s="6"/>
      <c r="C178" s="3"/>
      <c r="D178" s="4" t="s">
        <v>140</v>
      </c>
      <c r="E178" s="5">
        <f>E169+E175</f>
        <v>38.885000000000005</v>
      </c>
      <c r="F178" s="49"/>
      <c r="G178" s="22">
        <f>E178*F178</f>
        <v>0</v>
      </c>
      <c r="H178" s="158"/>
    </row>
    <row r="179" spans="1:8" ht="127.5" x14ac:dyDescent="0.2">
      <c r="A179" s="8">
        <v>5</v>
      </c>
      <c r="B179" s="6"/>
      <c r="C179" s="44" t="s">
        <v>142</v>
      </c>
      <c r="F179" s="49"/>
      <c r="H179" s="205"/>
    </row>
    <row r="180" spans="1:8" x14ac:dyDescent="0.2">
      <c r="B180" s="6"/>
      <c r="C180" s="44" t="s">
        <v>139</v>
      </c>
      <c r="E180" s="22"/>
      <c r="F180" s="6"/>
      <c r="G180" s="6"/>
      <c r="H180" s="158"/>
    </row>
    <row r="181" spans="1:8" ht="15.75" customHeight="1" x14ac:dyDescent="0.2">
      <c r="B181" s="6"/>
      <c r="C181" s="3"/>
      <c r="D181" s="4" t="s">
        <v>140</v>
      </c>
      <c r="E181" s="5">
        <f>E172</f>
        <v>22.077000000000002</v>
      </c>
      <c r="F181" s="49"/>
      <c r="G181" s="22">
        <f>E181*F181</f>
        <v>0</v>
      </c>
      <c r="H181" s="158"/>
    </row>
    <row r="182" spans="1:8" ht="56.25" customHeight="1" x14ac:dyDescent="0.2">
      <c r="A182" s="8">
        <v>6</v>
      </c>
      <c r="B182" s="6"/>
      <c r="C182" s="3" t="s">
        <v>143</v>
      </c>
      <c r="F182" s="49"/>
      <c r="H182" s="158"/>
    </row>
    <row r="183" spans="1:8" ht="15.75" hidden="1" customHeight="1" x14ac:dyDescent="0.2">
      <c r="B183" s="6"/>
      <c r="C183" s="3"/>
      <c r="D183" s="4" t="s">
        <v>11</v>
      </c>
      <c r="E183" s="5">
        <f>E169</f>
        <v>26.279000000000003</v>
      </c>
      <c r="F183" s="49"/>
      <c r="G183" s="22">
        <f>E183*F183</f>
        <v>0</v>
      </c>
      <c r="H183" s="158"/>
    </row>
    <row r="184" spans="1:8" ht="15.75" customHeight="1" x14ac:dyDescent="0.2">
      <c r="B184" s="6"/>
      <c r="C184" s="3" t="s">
        <v>144</v>
      </c>
      <c r="F184" s="49"/>
      <c r="G184" s="22"/>
      <c r="H184" s="158"/>
    </row>
    <row r="185" spans="1:8" x14ac:dyDescent="0.2">
      <c r="B185" s="6"/>
      <c r="C185" s="44"/>
      <c r="D185" s="4" t="s">
        <v>140</v>
      </c>
      <c r="E185" s="5">
        <f>E64*0.7</f>
        <v>14.707000000000001</v>
      </c>
      <c r="F185" s="49"/>
      <c r="G185" s="22">
        <f>E185*F185</f>
        <v>0</v>
      </c>
      <c r="H185" s="158"/>
    </row>
    <row r="186" spans="1:8" ht="51" x14ac:dyDescent="0.2">
      <c r="A186" s="8">
        <v>7</v>
      </c>
      <c r="B186" s="6"/>
      <c r="C186" s="44" t="s">
        <v>145</v>
      </c>
      <c r="F186" s="49"/>
      <c r="G186" s="22"/>
      <c r="H186" s="158"/>
    </row>
    <row r="187" spans="1:8" ht="14.25" x14ac:dyDescent="0.2">
      <c r="B187" s="6"/>
      <c r="C187" s="44" t="s">
        <v>146</v>
      </c>
      <c r="D187" s="4" t="s">
        <v>11</v>
      </c>
      <c r="E187" s="5">
        <f>E64</f>
        <v>21.01</v>
      </c>
      <c r="F187" s="49"/>
      <c r="G187" s="22">
        <f>E187*F187</f>
        <v>0</v>
      </c>
      <c r="H187" s="158"/>
    </row>
    <row r="188" spans="1:8" ht="14.25" x14ac:dyDescent="0.2">
      <c r="B188" s="6"/>
      <c r="C188" s="44" t="s">
        <v>170</v>
      </c>
      <c r="D188" s="4" t="s">
        <v>11</v>
      </c>
      <c r="E188" s="5">
        <f>E64</f>
        <v>21.01</v>
      </c>
      <c r="F188" s="49"/>
      <c r="G188" s="22">
        <f>E188*F188</f>
        <v>0</v>
      </c>
      <c r="H188" s="158"/>
    </row>
    <row r="189" spans="1:8" ht="14.25" x14ac:dyDescent="0.2">
      <c r="B189" s="6"/>
      <c r="C189" s="44" t="s">
        <v>147</v>
      </c>
      <c r="D189" s="4" t="s">
        <v>11</v>
      </c>
      <c r="E189" s="5">
        <f>E64</f>
        <v>21.01</v>
      </c>
      <c r="F189" s="49"/>
      <c r="G189" s="22">
        <f>E189*F189</f>
        <v>0</v>
      </c>
      <c r="H189" s="158"/>
    </row>
    <row r="190" spans="1:8" x14ac:dyDescent="0.2">
      <c r="B190" s="6"/>
      <c r="C190" s="44"/>
      <c r="F190" s="49"/>
      <c r="G190" s="22"/>
      <c r="H190" s="158"/>
    </row>
    <row r="191" spans="1:8" ht="38.25" x14ac:dyDescent="0.2">
      <c r="A191" s="8">
        <v>8</v>
      </c>
      <c r="B191" s="6"/>
      <c r="C191" s="44" t="s">
        <v>148</v>
      </c>
      <c r="F191" s="49"/>
      <c r="G191" s="22"/>
      <c r="H191" s="158"/>
    </row>
    <row r="192" spans="1:8" x14ac:dyDescent="0.2">
      <c r="B192" s="6"/>
      <c r="C192" s="44"/>
      <c r="D192" s="4" t="s">
        <v>12</v>
      </c>
      <c r="E192" s="5">
        <v>10</v>
      </c>
      <c r="F192" s="49"/>
      <c r="G192" s="22">
        <f>E192*F192</f>
        <v>0</v>
      </c>
      <c r="H192" s="158"/>
    </row>
    <row r="193" spans="1:10" ht="38.25" x14ac:dyDescent="0.2">
      <c r="A193" s="8">
        <v>9</v>
      </c>
      <c r="B193" s="6"/>
      <c r="C193" s="44" t="s">
        <v>167</v>
      </c>
      <c r="F193" s="49"/>
      <c r="G193" s="22"/>
      <c r="H193" s="158"/>
    </row>
    <row r="194" spans="1:10" ht="14.25" x14ac:dyDescent="0.2">
      <c r="B194" s="6"/>
      <c r="C194" s="44"/>
      <c r="D194" s="4" t="s">
        <v>11</v>
      </c>
      <c r="E194" s="5">
        <f>E189</f>
        <v>21.01</v>
      </c>
      <c r="F194" s="49"/>
      <c r="G194" s="22">
        <f>E194*F194</f>
        <v>0</v>
      </c>
      <c r="H194" s="158"/>
    </row>
    <row r="195" spans="1:10" customFormat="1" ht="13.5" thickBot="1" x14ac:dyDescent="0.25">
      <c r="A195" s="36"/>
      <c r="B195" s="88"/>
      <c r="C195" s="92"/>
      <c r="D195" s="90"/>
      <c r="E195" s="93"/>
      <c r="F195" s="91"/>
      <c r="G195" s="91"/>
    </row>
    <row r="196" spans="1:10" ht="13.5" thickBot="1" x14ac:dyDescent="0.25">
      <c r="A196" s="94"/>
      <c r="B196" s="95"/>
      <c r="C196" s="96" t="s">
        <v>149</v>
      </c>
      <c r="D196" s="97"/>
      <c r="E196" s="97"/>
      <c r="F196" s="97"/>
      <c r="G196" s="98">
        <f>SUM(G165:G194)</f>
        <v>0</v>
      </c>
    </row>
    <row r="197" spans="1:10" s="16" customFormat="1" ht="15.75" x14ac:dyDescent="0.25">
      <c r="A197" s="72"/>
      <c r="B197" s="73"/>
      <c r="C197" s="74"/>
      <c r="D197" s="73"/>
      <c r="E197" s="75"/>
      <c r="F197" s="76"/>
      <c r="G197" s="75"/>
      <c r="H197" s="158"/>
    </row>
    <row r="198" spans="1:10" ht="25.5" x14ac:dyDescent="0.2">
      <c r="A198" s="134" t="s">
        <v>33</v>
      </c>
      <c r="B198" s="84"/>
      <c r="C198" s="85" t="s">
        <v>204</v>
      </c>
      <c r="D198" s="86"/>
      <c r="E198" s="86"/>
      <c r="F198" s="86"/>
      <c r="G198" s="87"/>
    </row>
    <row r="199" spans="1:10" s="16" customFormat="1" x14ac:dyDescent="0.2">
      <c r="A199" s="8"/>
      <c r="B199" s="6"/>
      <c r="C199" s="3"/>
      <c r="D199" s="4"/>
      <c r="E199" s="5"/>
      <c r="F199" s="5"/>
      <c r="G199" s="22"/>
      <c r="H199" s="158"/>
      <c r="I199" s="6"/>
      <c r="J199" s="6"/>
    </row>
    <row r="200" spans="1:10" s="16" customFormat="1" x14ac:dyDescent="0.2">
      <c r="A200" s="8"/>
      <c r="B200" s="6"/>
      <c r="C200" s="203" t="s">
        <v>7</v>
      </c>
      <c r="D200" s="4"/>
      <c r="E200" s="5"/>
      <c r="F200" s="5"/>
      <c r="G200" s="22"/>
      <c r="H200" s="158"/>
      <c r="I200" s="6"/>
      <c r="J200" s="6"/>
    </row>
    <row r="201" spans="1:10" s="16" customFormat="1" ht="25.5" x14ac:dyDescent="0.2">
      <c r="A201" s="8"/>
      <c r="B201" s="6"/>
      <c r="C201" s="17" t="s">
        <v>136</v>
      </c>
      <c r="D201" s="4"/>
      <c r="E201" s="5"/>
      <c r="F201" s="5"/>
      <c r="G201" s="22"/>
      <c r="H201" s="158"/>
      <c r="I201" s="6"/>
      <c r="J201" s="6"/>
    </row>
    <row r="202" spans="1:10" s="16" customFormat="1" ht="25.5" x14ac:dyDescent="0.2">
      <c r="A202" s="8"/>
      <c r="B202" s="6"/>
      <c r="C202" s="204" t="s">
        <v>137</v>
      </c>
      <c r="D202" s="4"/>
      <c r="E202" s="5"/>
      <c r="F202" s="5"/>
      <c r="G202" s="22"/>
      <c r="H202" s="158"/>
      <c r="I202" s="6"/>
      <c r="J202" s="6"/>
    </row>
    <row r="203" spans="1:10" s="16" customFormat="1" ht="89.25" x14ac:dyDescent="0.2">
      <c r="A203" s="8">
        <v>1</v>
      </c>
      <c r="B203" s="6"/>
      <c r="C203" s="44" t="s">
        <v>206</v>
      </c>
      <c r="D203" s="4"/>
      <c r="E203" s="5"/>
      <c r="F203" s="5"/>
      <c r="G203" s="22"/>
      <c r="H203" s="158"/>
      <c r="I203" s="6"/>
      <c r="J203" s="6"/>
    </row>
    <row r="204" spans="1:10" s="16" customFormat="1" x14ac:dyDescent="0.2">
      <c r="A204" s="8"/>
      <c r="B204" s="6"/>
      <c r="C204" s="44" t="s">
        <v>139</v>
      </c>
      <c r="D204" s="4"/>
      <c r="E204" s="5"/>
      <c r="F204" s="5"/>
      <c r="G204" s="22"/>
      <c r="H204" s="158"/>
      <c r="I204" s="6"/>
      <c r="J204" s="6"/>
    </row>
    <row r="205" spans="1:10" s="16" customFormat="1" x14ac:dyDescent="0.2">
      <c r="A205" s="8"/>
      <c r="B205" s="6"/>
      <c r="C205" s="44"/>
      <c r="D205" s="4" t="s">
        <v>140</v>
      </c>
      <c r="E205" s="5">
        <f>6*8</f>
        <v>48</v>
      </c>
      <c r="F205" s="5"/>
      <c r="G205" s="22">
        <f>E205*F205</f>
        <v>0</v>
      </c>
      <c r="H205" s="158"/>
      <c r="I205" s="6"/>
      <c r="J205" s="6"/>
    </row>
    <row r="206" spans="1:10" ht="140.25" x14ac:dyDescent="0.2">
      <c r="A206" s="8">
        <v>2</v>
      </c>
      <c r="B206" s="6"/>
      <c r="C206" s="44" t="s">
        <v>208</v>
      </c>
      <c r="H206" s="158"/>
    </row>
    <row r="207" spans="1:10" x14ac:dyDescent="0.2">
      <c r="B207" s="6"/>
      <c r="C207" s="44" t="s">
        <v>139</v>
      </c>
      <c r="H207" s="158"/>
    </row>
    <row r="208" spans="1:10" x14ac:dyDescent="0.2">
      <c r="B208" s="6"/>
      <c r="C208" s="44"/>
      <c r="D208" s="4" t="s">
        <v>140</v>
      </c>
      <c r="E208" s="5">
        <f>E205</f>
        <v>48</v>
      </c>
      <c r="G208" s="22">
        <f>E208*F208</f>
        <v>0</v>
      </c>
      <c r="H208" s="158"/>
    </row>
    <row r="209" spans="1:8" ht="76.5" x14ac:dyDescent="0.2">
      <c r="A209" s="8">
        <v>3</v>
      </c>
      <c r="B209" s="6"/>
      <c r="C209" s="44" t="s">
        <v>207</v>
      </c>
      <c r="H209" s="158"/>
    </row>
    <row r="210" spans="1:8" x14ac:dyDescent="0.2">
      <c r="B210" s="6"/>
      <c r="C210" s="44" t="s">
        <v>139</v>
      </c>
      <c r="H210" s="158"/>
    </row>
    <row r="211" spans="1:8" x14ac:dyDescent="0.2">
      <c r="B211" s="6"/>
      <c r="C211" s="3"/>
      <c r="D211" s="4" t="s">
        <v>140</v>
      </c>
      <c r="E211" s="5">
        <f>E208</f>
        <v>48</v>
      </c>
      <c r="G211" s="22">
        <f>E211*F211</f>
        <v>0</v>
      </c>
      <c r="H211" s="158"/>
    </row>
    <row r="212" spans="1:8" ht="74.25" customHeight="1" x14ac:dyDescent="0.2">
      <c r="A212" s="8">
        <v>4</v>
      </c>
      <c r="B212" s="6"/>
      <c r="C212" s="3" t="s">
        <v>209</v>
      </c>
      <c r="H212" s="158"/>
    </row>
    <row r="213" spans="1:8" x14ac:dyDescent="0.2">
      <c r="B213" s="6"/>
      <c r="C213" s="44"/>
      <c r="D213" s="4" t="s">
        <v>44</v>
      </c>
      <c r="E213" s="22">
        <v>48</v>
      </c>
      <c r="G213" s="22">
        <f>E213*F213</f>
        <v>0</v>
      </c>
      <c r="H213" s="158"/>
    </row>
    <row r="214" spans="1:8" ht="76.5" x14ac:dyDescent="0.2">
      <c r="A214" s="8">
        <v>5</v>
      </c>
      <c r="B214" s="6"/>
      <c r="C214" s="44" t="s">
        <v>210</v>
      </c>
      <c r="F214" s="49"/>
      <c r="H214" s="205"/>
    </row>
    <row r="215" spans="1:8" x14ac:dyDescent="0.2">
      <c r="B215" s="6"/>
      <c r="C215" s="44"/>
      <c r="D215" s="4" t="s">
        <v>44</v>
      </c>
      <c r="E215" s="22">
        <v>48</v>
      </c>
      <c r="G215" s="22">
        <f>E215*F215</f>
        <v>0</v>
      </c>
      <c r="H215" s="158"/>
    </row>
    <row r="216" spans="1:8" ht="56.25" customHeight="1" x14ac:dyDescent="0.2">
      <c r="A216" s="8">
        <v>6</v>
      </c>
      <c r="B216" s="6"/>
      <c r="C216" s="3" t="s">
        <v>211</v>
      </c>
      <c r="F216" s="49"/>
      <c r="H216" s="158"/>
    </row>
    <row r="217" spans="1:8" x14ac:dyDescent="0.2">
      <c r="B217" s="6"/>
      <c r="C217" s="44"/>
      <c r="D217" s="4" t="s">
        <v>140</v>
      </c>
      <c r="E217" s="5">
        <v>48</v>
      </c>
      <c r="F217" s="49"/>
      <c r="G217" s="22">
        <f>E217*F217</f>
        <v>0</v>
      </c>
      <c r="H217" s="158"/>
    </row>
    <row r="218" spans="1:8" ht="13.5" thickBot="1" x14ac:dyDescent="0.25">
      <c r="B218" s="6"/>
      <c r="C218" s="44"/>
      <c r="D218" s="48"/>
      <c r="F218" s="49"/>
      <c r="G218" s="22"/>
      <c r="H218" s="158"/>
    </row>
    <row r="219" spans="1:8" ht="13.5" thickBot="1" x14ac:dyDescent="0.25">
      <c r="A219" s="94"/>
      <c r="B219" s="95"/>
      <c r="C219" s="96" t="s">
        <v>218</v>
      </c>
      <c r="D219" s="97"/>
      <c r="E219" s="97"/>
      <c r="F219" s="97"/>
      <c r="G219" s="98">
        <f>SUM(G201:G218)</f>
        <v>0</v>
      </c>
    </row>
    <row r="220" spans="1:8" s="16" customFormat="1" ht="15.75" x14ac:dyDescent="0.25">
      <c r="A220" s="72"/>
      <c r="B220" s="73"/>
      <c r="C220" s="74"/>
      <c r="D220" s="73"/>
      <c r="E220" s="75"/>
      <c r="F220" s="76"/>
      <c r="G220" s="75"/>
      <c r="H220" s="158"/>
    </row>
    <row r="221" spans="1:8" x14ac:dyDescent="0.2">
      <c r="A221" s="134" t="s">
        <v>34</v>
      </c>
      <c r="B221" s="84"/>
      <c r="C221" s="85" t="s">
        <v>47</v>
      </c>
      <c r="D221" s="86"/>
      <c r="E221" s="86"/>
      <c r="F221" s="86"/>
      <c r="G221" s="87"/>
    </row>
    <row r="222" spans="1:8" customFormat="1" x14ac:dyDescent="0.2">
      <c r="A222" s="77"/>
      <c r="B222" s="111"/>
      <c r="C222" s="112"/>
      <c r="D222" s="39"/>
      <c r="E222" s="113"/>
      <c r="F222" s="99"/>
      <c r="G222" s="99"/>
    </row>
    <row r="223" spans="1:8" customFormat="1" x14ac:dyDescent="0.2">
      <c r="A223" s="77"/>
      <c r="B223" s="111"/>
      <c r="C223" s="114" t="s">
        <v>45</v>
      </c>
      <c r="D223" s="100"/>
      <c r="E223" s="115"/>
      <c r="F223" s="100"/>
      <c r="G223" s="100"/>
    </row>
    <row r="224" spans="1:8" customFormat="1" x14ac:dyDescent="0.2">
      <c r="A224" s="77"/>
      <c r="B224" s="111"/>
      <c r="C224" s="112"/>
      <c r="D224" s="39"/>
      <c r="E224" s="113"/>
      <c r="F224" s="99"/>
      <c r="G224" s="99"/>
    </row>
    <row r="225" spans="1:18" customFormat="1" ht="127.5" x14ac:dyDescent="0.2">
      <c r="A225" s="77"/>
      <c r="B225" s="111"/>
      <c r="C225" s="114" t="s">
        <v>48</v>
      </c>
      <c r="D225" s="100"/>
      <c r="E225" s="115"/>
      <c r="F225" s="100"/>
      <c r="G225" s="100"/>
    </row>
    <row r="226" spans="1:18" customFormat="1" ht="12.75" customHeight="1" x14ac:dyDescent="0.2">
      <c r="A226" s="77"/>
      <c r="B226" s="111"/>
      <c r="C226" s="112"/>
      <c r="D226" s="39"/>
      <c r="E226" s="113"/>
      <c r="F226" s="99"/>
      <c r="G226" s="99"/>
      <c r="R226" s="92"/>
    </row>
    <row r="227" spans="1:18" customFormat="1" ht="204" x14ac:dyDescent="0.2">
      <c r="A227" s="77" t="s">
        <v>0</v>
      </c>
      <c r="B227" s="117"/>
      <c r="C227" s="92" t="s">
        <v>135</v>
      </c>
      <c r="D227" s="33"/>
      <c r="E227" s="122"/>
      <c r="F227" s="123"/>
      <c r="G227" s="34"/>
    </row>
    <row r="228" spans="1:18" customFormat="1" ht="127.5" x14ac:dyDescent="0.2">
      <c r="A228" s="77"/>
      <c r="B228" s="117"/>
      <c r="C228" s="92" t="s">
        <v>49</v>
      </c>
      <c r="D228" s="4"/>
      <c r="E228" s="5"/>
      <c r="F228" s="5"/>
      <c r="G228" s="5"/>
    </row>
    <row r="229" spans="1:18" customFormat="1" ht="14.25" x14ac:dyDescent="0.2">
      <c r="A229" s="77"/>
      <c r="B229" s="117"/>
      <c r="C229" s="92"/>
      <c r="D229" s="120" t="s">
        <v>26</v>
      </c>
      <c r="E229" s="110">
        <v>6.5120000000000005</v>
      </c>
      <c r="F229" s="91"/>
      <c r="G229" s="91">
        <f>SUM(F229*E229)</f>
        <v>0</v>
      </c>
    </row>
    <row r="230" spans="1:18" customFormat="1" ht="140.25" x14ac:dyDescent="0.2">
      <c r="A230" s="77">
        <v>2</v>
      </c>
      <c r="B230" s="77"/>
      <c r="C230" s="39" t="s">
        <v>216</v>
      </c>
      <c r="D230" s="186"/>
      <c r="E230" s="170"/>
      <c r="F230" s="167"/>
      <c r="G230" s="167"/>
    </row>
    <row r="231" spans="1:18" customFormat="1" ht="14.25" x14ac:dyDescent="0.2">
      <c r="A231" s="77"/>
      <c r="B231" s="77"/>
      <c r="C231" s="39"/>
      <c r="D231" s="120" t="s">
        <v>26</v>
      </c>
      <c r="E231" s="110">
        <f>(2.2*2.2+0.2*2.2*4)*1.1</f>
        <v>7.2600000000000025</v>
      </c>
      <c r="F231" s="91"/>
      <c r="G231" s="91">
        <f>SUM(F231*E231)</f>
        <v>0</v>
      </c>
    </row>
    <row r="232" spans="1:18" customFormat="1" ht="13.5" thickBot="1" x14ac:dyDescent="0.25">
      <c r="A232" s="77"/>
      <c r="B232" s="111"/>
      <c r="C232" s="112"/>
      <c r="D232" s="39"/>
      <c r="E232" s="113"/>
      <c r="F232" s="99"/>
      <c r="G232" s="99"/>
    </row>
    <row r="233" spans="1:18" ht="13.5" thickBot="1" x14ac:dyDescent="0.25">
      <c r="A233" s="94"/>
      <c r="B233" s="95"/>
      <c r="C233" s="96" t="s">
        <v>69</v>
      </c>
      <c r="D233" s="97"/>
      <c r="E233" s="97"/>
      <c r="F233" s="97"/>
      <c r="G233" s="98">
        <f>SUM(G229:G231)</f>
        <v>0</v>
      </c>
    </row>
    <row r="234" spans="1:18" s="16" customFormat="1" ht="15.75" x14ac:dyDescent="0.25">
      <c r="A234" s="72"/>
      <c r="B234" s="73"/>
      <c r="C234" s="74"/>
      <c r="D234" s="73"/>
      <c r="E234" s="75"/>
      <c r="F234" s="76"/>
      <c r="G234" s="75"/>
    </row>
    <row r="235" spans="1:18" x14ac:dyDescent="0.2">
      <c r="A235" s="134" t="s">
        <v>70</v>
      </c>
      <c r="B235" s="84"/>
      <c r="C235" s="85" t="s">
        <v>19</v>
      </c>
      <c r="D235" s="86"/>
      <c r="E235" s="86"/>
      <c r="F235" s="86"/>
      <c r="G235" s="87"/>
    </row>
    <row r="236" spans="1:18" customFormat="1" x14ac:dyDescent="0.2">
      <c r="A236" s="36"/>
      <c r="B236" s="111"/>
      <c r="C236" s="112"/>
      <c r="D236" s="39"/>
      <c r="E236" s="113"/>
      <c r="F236" s="99"/>
      <c r="G236" s="99"/>
    </row>
    <row r="237" spans="1:18" customFormat="1" x14ac:dyDescent="0.2">
      <c r="A237" s="36"/>
      <c r="B237" s="111"/>
      <c r="C237" s="114" t="s">
        <v>45</v>
      </c>
      <c r="D237" s="100"/>
      <c r="E237" s="115"/>
      <c r="F237" s="100"/>
      <c r="G237" s="100"/>
    </row>
    <row r="238" spans="1:18" customFormat="1" ht="96" customHeight="1" x14ac:dyDescent="0.2">
      <c r="A238" s="36"/>
      <c r="B238" s="111"/>
      <c r="C238" s="114" t="s">
        <v>57</v>
      </c>
      <c r="D238" s="100"/>
      <c r="E238" s="115"/>
      <c r="F238" s="100"/>
      <c r="G238" s="100"/>
    </row>
    <row r="239" spans="1:18" customFormat="1" x14ac:dyDescent="0.2">
      <c r="A239" s="36"/>
      <c r="B239" s="111"/>
      <c r="C239" s="112"/>
      <c r="D239" s="39"/>
      <c r="E239" s="113"/>
      <c r="F239" s="99"/>
      <c r="G239" s="99"/>
    </row>
    <row r="240" spans="1:18" customFormat="1" ht="127.5" x14ac:dyDescent="0.2">
      <c r="A240" s="36">
        <v>1</v>
      </c>
      <c r="B240" s="117"/>
      <c r="C240" s="92" t="s">
        <v>171</v>
      </c>
      <c r="D240" s="4"/>
      <c r="E240" s="5"/>
      <c r="F240" s="5"/>
      <c r="G240" s="5"/>
    </row>
    <row r="241" spans="1:7" customFormat="1" x14ac:dyDescent="0.2">
      <c r="A241" s="36"/>
      <c r="B241" s="117"/>
      <c r="C241" s="92"/>
      <c r="D241" s="90" t="s">
        <v>40</v>
      </c>
      <c r="E241" s="78">
        <f>8*2*1.1</f>
        <v>17.600000000000001</v>
      </c>
      <c r="F241" s="91"/>
      <c r="G241" s="91">
        <f>E241*F241</f>
        <v>0</v>
      </c>
    </row>
    <row r="242" spans="1:7" ht="135" customHeight="1" x14ac:dyDescent="0.2">
      <c r="A242" s="8">
        <v>2</v>
      </c>
      <c r="B242" s="19"/>
      <c r="C242" s="44" t="s">
        <v>177</v>
      </c>
      <c r="E242" s="22"/>
      <c r="F242" s="22"/>
    </row>
    <row r="243" spans="1:7" ht="38.25" x14ac:dyDescent="0.2">
      <c r="A243" s="80"/>
      <c r="B243" s="19"/>
      <c r="C243" s="44" t="s">
        <v>193</v>
      </c>
      <c r="D243" s="4" t="s">
        <v>11</v>
      </c>
      <c r="E243" s="22">
        <f>E52</f>
        <v>4.5650000000000004</v>
      </c>
      <c r="F243" s="22"/>
      <c r="G243" s="5">
        <f>E243*F243</f>
        <v>0</v>
      </c>
    </row>
    <row r="244" spans="1:7" ht="89.25" x14ac:dyDescent="0.2">
      <c r="A244" s="8">
        <v>3</v>
      </c>
      <c r="B244" s="19"/>
      <c r="C244" s="157" t="s">
        <v>192</v>
      </c>
      <c r="E244" s="22"/>
      <c r="F244" s="22"/>
    </row>
    <row r="245" spans="1:7" ht="14.25" x14ac:dyDescent="0.2">
      <c r="A245" s="80"/>
      <c r="B245" s="19"/>
      <c r="C245" s="25"/>
      <c r="D245" s="4" t="s">
        <v>11</v>
      </c>
      <c r="E245" s="5">
        <v>3</v>
      </c>
      <c r="F245" s="22"/>
      <c r="G245" s="5">
        <f>E245*F245</f>
        <v>0</v>
      </c>
    </row>
    <row r="246" spans="1:7" ht="89.25" x14ac:dyDescent="0.2">
      <c r="A246" s="8">
        <v>4</v>
      </c>
      <c r="B246" s="19"/>
      <c r="C246" s="157" t="s">
        <v>182</v>
      </c>
      <c r="F246" s="22"/>
    </row>
    <row r="247" spans="1:7" ht="14.25" x14ac:dyDescent="0.2">
      <c r="A247" s="80"/>
      <c r="B247" s="19"/>
      <c r="C247" s="25"/>
      <c r="D247" s="4" t="s">
        <v>11</v>
      </c>
      <c r="E247" s="5">
        <v>8</v>
      </c>
      <c r="F247" s="22"/>
      <c r="G247" s="5">
        <f>E247*F247</f>
        <v>0</v>
      </c>
    </row>
    <row r="248" spans="1:7" ht="111" customHeight="1" x14ac:dyDescent="0.2">
      <c r="A248" s="8">
        <v>5</v>
      </c>
      <c r="B248" s="19"/>
      <c r="C248" s="152" t="s">
        <v>178</v>
      </c>
      <c r="D248" s="178"/>
      <c r="E248" s="22"/>
      <c r="F248" s="22"/>
    </row>
    <row r="249" spans="1:7" ht="14.25" x14ac:dyDescent="0.2">
      <c r="A249" s="80"/>
      <c r="B249" s="19"/>
      <c r="C249" s="152" t="s">
        <v>179</v>
      </c>
      <c r="D249" s="178" t="s">
        <v>11</v>
      </c>
      <c r="E249" s="5">
        <f>1.95*2+6.1*2</f>
        <v>16.099999999999998</v>
      </c>
      <c r="F249" s="22"/>
      <c r="G249" s="5">
        <f>E249*F249</f>
        <v>0</v>
      </c>
    </row>
    <row r="250" spans="1:7" ht="14.25" x14ac:dyDescent="0.2">
      <c r="A250" s="80"/>
      <c r="B250" s="19"/>
      <c r="C250" s="152" t="s">
        <v>180</v>
      </c>
      <c r="D250" s="4" t="s">
        <v>26</v>
      </c>
      <c r="E250" s="22">
        <v>15</v>
      </c>
      <c r="F250" s="22"/>
      <c r="G250" s="5">
        <f>E250*F250</f>
        <v>0</v>
      </c>
    </row>
    <row r="251" spans="1:7" ht="14.25" x14ac:dyDescent="0.2">
      <c r="A251" s="80"/>
      <c r="B251" s="19"/>
      <c r="C251" s="152" t="s">
        <v>181</v>
      </c>
      <c r="D251" s="178" t="s">
        <v>11</v>
      </c>
      <c r="E251" s="5">
        <f>E249</f>
        <v>16.099999999999998</v>
      </c>
      <c r="F251" s="22"/>
      <c r="G251" s="5">
        <f>E251*F251</f>
        <v>0</v>
      </c>
    </row>
    <row r="252" spans="1:7" customFormat="1" ht="13.5" thickBot="1" x14ac:dyDescent="0.25">
      <c r="A252" s="36"/>
      <c r="B252" s="117"/>
      <c r="C252" s="92"/>
      <c r="D252" s="90"/>
      <c r="E252" s="93"/>
      <c r="F252" s="91"/>
      <c r="G252" s="91"/>
    </row>
    <row r="253" spans="1:7" ht="13.5" thickBot="1" x14ac:dyDescent="0.25">
      <c r="A253" s="94"/>
      <c r="B253" s="95"/>
      <c r="C253" s="96" t="s">
        <v>78</v>
      </c>
      <c r="D253" s="97"/>
      <c r="E253" s="97"/>
      <c r="F253" s="97"/>
      <c r="G253" s="98">
        <f>SUM(G241:G251)</f>
        <v>0</v>
      </c>
    </row>
    <row r="254" spans="1:7" s="38" customFormat="1" x14ac:dyDescent="0.2">
      <c r="A254" s="109"/>
      <c r="B254" s="125"/>
      <c r="C254" s="126"/>
      <c r="D254" s="82"/>
      <c r="E254" s="127"/>
      <c r="F254" s="82"/>
      <c r="G254" s="83"/>
    </row>
    <row r="255" spans="1:7" x14ac:dyDescent="0.2">
      <c r="A255" s="134" t="s">
        <v>72</v>
      </c>
      <c r="B255" s="84"/>
      <c r="C255" s="85" t="s">
        <v>24</v>
      </c>
      <c r="D255" s="86"/>
      <c r="E255" s="86"/>
      <c r="F255" s="86"/>
      <c r="G255" s="87"/>
    </row>
    <row r="256" spans="1:7" s="16" customFormat="1" ht="15.75" x14ac:dyDescent="0.25">
      <c r="A256" s="26"/>
      <c r="B256" s="27"/>
      <c r="C256" s="58"/>
      <c r="D256" s="28"/>
      <c r="E256" s="29"/>
      <c r="F256" s="29"/>
      <c r="G256" s="29"/>
    </row>
    <row r="257" spans="1:7" ht="102" x14ac:dyDescent="0.2">
      <c r="A257" s="8">
        <v>1</v>
      </c>
      <c r="C257" s="35" t="s">
        <v>176</v>
      </c>
      <c r="D257" s="6"/>
    </row>
    <row r="258" spans="1:7" ht="38.25" x14ac:dyDescent="0.2">
      <c r="C258" s="35" t="s">
        <v>172</v>
      </c>
      <c r="D258" s="6"/>
    </row>
    <row r="259" spans="1:7" ht="25.5" x14ac:dyDescent="0.2">
      <c r="C259" s="35" t="s">
        <v>173</v>
      </c>
      <c r="D259" s="6"/>
    </row>
    <row r="260" spans="1:7" ht="25.5" x14ac:dyDescent="0.2">
      <c r="C260" s="44" t="s">
        <v>174</v>
      </c>
      <c r="D260" s="33"/>
      <c r="E260" s="42"/>
      <c r="F260" s="34"/>
    </row>
    <row r="261" spans="1:7" s="47" customFormat="1" x14ac:dyDescent="0.2">
      <c r="A261" s="176"/>
      <c r="B261" s="153"/>
      <c r="C261" s="43" t="s">
        <v>175</v>
      </c>
      <c r="D261" s="48" t="s">
        <v>12</v>
      </c>
      <c r="E261" s="50">
        <v>1</v>
      </c>
      <c r="F261" s="50"/>
      <c r="G261" s="50">
        <f>E261*F261</f>
        <v>0</v>
      </c>
    </row>
    <row r="262" spans="1:7" ht="13.5" thickBot="1" x14ac:dyDescent="0.25">
      <c r="C262" s="23"/>
    </row>
    <row r="263" spans="1:7" ht="13.5" thickBot="1" x14ac:dyDescent="0.25">
      <c r="A263" s="94"/>
      <c r="B263" s="95"/>
      <c r="C263" s="96" t="s">
        <v>219</v>
      </c>
      <c r="D263" s="97"/>
      <c r="E263" s="97"/>
      <c r="F263" s="97"/>
      <c r="G263" s="98">
        <f>SUM(G257:G262)</f>
        <v>0</v>
      </c>
    </row>
    <row r="264" spans="1:7" x14ac:dyDescent="0.2">
      <c r="A264" s="80"/>
      <c r="B264" s="19"/>
      <c r="C264" s="20"/>
      <c r="D264" s="21"/>
      <c r="E264" s="22"/>
      <c r="F264" s="22"/>
    </row>
    <row r="265" spans="1:7" x14ac:dyDescent="0.2">
      <c r="A265" s="134" t="s">
        <v>74</v>
      </c>
      <c r="B265" s="84"/>
      <c r="C265" s="85" t="s">
        <v>30</v>
      </c>
      <c r="D265" s="86"/>
      <c r="E265" s="86"/>
      <c r="F265" s="86"/>
      <c r="G265" s="87"/>
    </row>
    <row r="266" spans="1:7" customFormat="1" x14ac:dyDescent="0.2">
      <c r="A266" s="36"/>
      <c r="B266" s="111"/>
      <c r="C266" s="112"/>
      <c r="D266" s="39"/>
      <c r="E266" s="113"/>
      <c r="F266" s="99"/>
      <c r="G266" s="99"/>
    </row>
    <row r="267" spans="1:7" customFormat="1" x14ac:dyDescent="0.2">
      <c r="A267" s="36"/>
      <c r="B267" s="111"/>
      <c r="C267" s="114" t="s">
        <v>45</v>
      </c>
      <c r="D267" s="100"/>
      <c r="E267" s="115"/>
      <c r="F267" s="100"/>
      <c r="G267" s="100"/>
    </row>
    <row r="268" spans="1:7" customFormat="1" ht="63.75" x14ac:dyDescent="0.2">
      <c r="A268" s="36"/>
      <c r="B268" s="111"/>
      <c r="C268" s="114" t="s">
        <v>31</v>
      </c>
      <c r="D268" s="100"/>
      <c r="E268" s="115"/>
      <c r="F268" s="100"/>
      <c r="G268" s="100"/>
    </row>
    <row r="269" spans="1:7" customFormat="1" x14ac:dyDescent="0.2">
      <c r="A269" s="36"/>
      <c r="B269" s="111"/>
      <c r="C269" s="112"/>
      <c r="D269" s="39"/>
      <c r="E269" s="113"/>
      <c r="F269" s="99"/>
      <c r="G269" s="99"/>
    </row>
    <row r="270" spans="1:7" ht="357" x14ac:dyDescent="0.2">
      <c r="A270" s="8">
        <v>1</v>
      </c>
      <c r="B270" s="19"/>
      <c r="C270" s="157" t="s">
        <v>188</v>
      </c>
      <c r="D270" s="6"/>
      <c r="E270" s="22"/>
      <c r="F270" s="22"/>
    </row>
    <row r="271" spans="1:7" ht="76.5" x14ac:dyDescent="0.2">
      <c r="A271" s="79"/>
      <c r="B271" s="19"/>
      <c r="C271" s="25" t="s">
        <v>184</v>
      </c>
      <c r="D271" s="6"/>
      <c r="E271" s="22"/>
      <c r="F271" s="22"/>
    </row>
    <row r="272" spans="1:7" x14ac:dyDescent="0.2">
      <c r="A272" s="79"/>
      <c r="B272" s="19"/>
      <c r="C272" s="25" t="s">
        <v>185</v>
      </c>
      <c r="D272" s="6"/>
      <c r="E272" s="22"/>
      <c r="F272" s="22"/>
    </row>
    <row r="273" spans="1:7" ht="14.25" x14ac:dyDescent="0.2">
      <c r="A273" s="79"/>
      <c r="B273" s="19"/>
      <c r="C273" s="25"/>
      <c r="D273" s="4" t="s">
        <v>26</v>
      </c>
      <c r="E273" s="78">
        <f>6.8*3*2</f>
        <v>40.799999999999997</v>
      </c>
      <c r="F273" s="22"/>
      <c r="G273" s="5">
        <f>E273*F273</f>
        <v>0</v>
      </c>
    </row>
    <row r="274" spans="1:7" x14ac:dyDescent="0.2">
      <c r="A274" s="80"/>
      <c r="B274" s="19"/>
      <c r="C274" s="25"/>
      <c r="F274" s="22"/>
    </row>
    <row r="275" spans="1:7" ht="76.5" x14ac:dyDescent="0.2">
      <c r="A275" s="8">
        <v>2</v>
      </c>
      <c r="B275" s="19"/>
      <c r="C275" s="131" t="s">
        <v>186</v>
      </c>
      <c r="E275" s="22"/>
      <c r="F275" s="22"/>
    </row>
    <row r="276" spans="1:7" x14ac:dyDescent="0.2">
      <c r="A276" s="79"/>
      <c r="B276" s="19"/>
      <c r="C276" s="131" t="s">
        <v>187</v>
      </c>
      <c r="E276" s="22"/>
      <c r="F276" s="22"/>
    </row>
    <row r="277" spans="1:7" ht="14.25" x14ac:dyDescent="0.2">
      <c r="A277" s="80"/>
      <c r="B277" s="19"/>
      <c r="C277" s="25"/>
      <c r="D277" s="4" t="s">
        <v>26</v>
      </c>
      <c r="E277" s="5">
        <f>E273</f>
        <v>40.799999999999997</v>
      </c>
      <c r="F277" s="22"/>
      <c r="G277" s="5">
        <f>E277*F277</f>
        <v>0</v>
      </c>
    </row>
    <row r="278" spans="1:7" ht="258.75" customHeight="1" x14ac:dyDescent="0.2">
      <c r="A278" s="8">
        <v>3</v>
      </c>
      <c r="B278" s="19"/>
      <c r="C278" s="44" t="s">
        <v>183</v>
      </c>
      <c r="F278" s="22"/>
    </row>
    <row r="279" spans="1:7" ht="14.25" x14ac:dyDescent="0.2">
      <c r="A279" s="80"/>
      <c r="B279" s="19"/>
      <c r="C279" s="20"/>
      <c r="D279" s="4" t="s">
        <v>11</v>
      </c>
      <c r="E279" s="5">
        <f>2*2+0.4*2</f>
        <v>4.8</v>
      </c>
      <c r="F279" s="22"/>
      <c r="G279" s="5">
        <f>E279*F279</f>
        <v>0</v>
      </c>
    </row>
    <row r="280" spans="1:7" x14ac:dyDescent="0.2">
      <c r="A280" s="80"/>
      <c r="B280" s="19"/>
      <c r="C280" s="20"/>
      <c r="F280" s="22"/>
    </row>
    <row r="281" spans="1:7" ht="51" x14ac:dyDescent="0.2">
      <c r="A281" s="8">
        <v>4</v>
      </c>
      <c r="B281" s="19"/>
      <c r="C281" s="131" t="s">
        <v>32</v>
      </c>
      <c r="F281" s="22"/>
    </row>
    <row r="282" spans="1:7" x14ac:dyDescent="0.2">
      <c r="A282" s="80"/>
      <c r="B282" s="19"/>
      <c r="C282" s="131" t="s">
        <v>85</v>
      </c>
      <c r="D282" s="6"/>
      <c r="E282" s="6"/>
      <c r="F282" s="6"/>
      <c r="G282" s="6"/>
    </row>
    <row r="283" spans="1:7" ht="14.25" x14ac:dyDescent="0.2">
      <c r="A283" s="80"/>
      <c r="B283" s="19"/>
      <c r="C283" s="20"/>
      <c r="D283" s="4" t="s">
        <v>11</v>
      </c>
      <c r="E283" s="5">
        <f>E279</f>
        <v>4.8</v>
      </c>
      <c r="F283" s="22"/>
      <c r="G283" s="5">
        <f>E283*F283</f>
        <v>0</v>
      </c>
    </row>
    <row r="284" spans="1:7" s="16" customFormat="1" ht="165.75" x14ac:dyDescent="0.2">
      <c r="A284" s="8">
        <v>5</v>
      </c>
      <c r="B284" s="19"/>
      <c r="C284" s="43" t="s">
        <v>213</v>
      </c>
      <c r="D284" s="4"/>
      <c r="E284" s="5"/>
      <c r="F284" s="22"/>
      <c r="G284" s="5"/>
    </row>
    <row r="285" spans="1:7" s="16" customFormat="1" ht="38.25" x14ac:dyDescent="0.2">
      <c r="A285" s="18"/>
      <c r="B285" s="19"/>
      <c r="C285" s="20" t="s">
        <v>212</v>
      </c>
      <c r="D285" s="4"/>
      <c r="E285" s="5"/>
      <c r="F285" s="22"/>
      <c r="G285" s="5"/>
    </row>
    <row r="286" spans="1:7" s="16" customFormat="1" x14ac:dyDescent="0.2">
      <c r="A286" s="18"/>
      <c r="B286" s="19"/>
      <c r="C286" s="213"/>
      <c r="D286" s="4" t="s">
        <v>140</v>
      </c>
      <c r="E286" s="5">
        <f>6.05*8</f>
        <v>48.4</v>
      </c>
      <c r="F286" s="22"/>
      <c r="G286" s="5">
        <f>E286*F286</f>
        <v>0</v>
      </c>
    </row>
    <row r="287" spans="1:7" customFormat="1" ht="13.5" thickBot="1" x14ac:dyDescent="0.25">
      <c r="A287" s="36"/>
      <c r="B287" s="117"/>
      <c r="C287" s="92"/>
      <c r="D287" s="90"/>
      <c r="E287" s="93"/>
      <c r="F287" s="91"/>
      <c r="G287" s="91"/>
    </row>
    <row r="288" spans="1:7" ht="13.5" thickBot="1" x14ac:dyDescent="0.25">
      <c r="A288" s="94"/>
      <c r="B288" s="95"/>
      <c r="C288" s="96" t="s">
        <v>79</v>
      </c>
      <c r="D288" s="97"/>
      <c r="E288" s="97"/>
      <c r="F288" s="97"/>
      <c r="G288" s="98">
        <f>SUM(G279:G286)</f>
        <v>0</v>
      </c>
    </row>
    <row r="289" spans="1:7" customFormat="1" x14ac:dyDescent="0.2">
      <c r="A289" s="36"/>
      <c r="B289" s="88"/>
      <c r="C289" s="89"/>
      <c r="D289" s="90"/>
      <c r="E289" s="93"/>
      <c r="F289" s="91"/>
      <c r="G289" s="91"/>
    </row>
    <row r="290" spans="1:7" customFormat="1" x14ac:dyDescent="0.2">
      <c r="A290" s="134" t="s">
        <v>80</v>
      </c>
      <c r="B290" s="84"/>
      <c r="C290" s="85" t="s">
        <v>63</v>
      </c>
      <c r="D290" s="86"/>
      <c r="E290" s="86"/>
      <c r="F290" s="86"/>
      <c r="G290" s="87"/>
    </row>
    <row r="291" spans="1:7" s="38" customFormat="1" ht="15.75" x14ac:dyDescent="0.25">
      <c r="A291" s="56"/>
      <c r="B291" s="57"/>
      <c r="C291" s="58"/>
      <c r="D291" s="59"/>
      <c r="E291" s="60"/>
      <c r="F291" s="60"/>
      <c r="G291" s="60"/>
    </row>
    <row r="292" spans="1:7" s="38" customFormat="1" ht="15.75" x14ac:dyDescent="0.25">
      <c r="A292" s="56"/>
      <c r="B292" s="57"/>
      <c r="C292" s="40" t="s">
        <v>45</v>
      </c>
      <c r="D292" s="59"/>
      <c r="E292" s="60"/>
      <c r="F292" s="60"/>
      <c r="G292" s="60"/>
    </row>
    <row r="293" spans="1:7" s="38" customFormat="1" ht="318.75" x14ac:dyDescent="0.25">
      <c r="A293" s="56"/>
      <c r="B293" s="57"/>
      <c r="C293" s="40" t="s">
        <v>65</v>
      </c>
      <c r="D293" s="59"/>
      <c r="E293" s="60"/>
      <c r="F293" s="60"/>
      <c r="G293" s="60"/>
    </row>
    <row r="294" spans="1:7" customFormat="1" ht="383.25" customHeight="1" x14ac:dyDescent="0.2">
      <c r="A294" s="51"/>
      <c r="B294" s="45"/>
      <c r="C294" s="40" t="s">
        <v>64</v>
      </c>
      <c r="D294" s="52"/>
      <c r="E294" s="42"/>
      <c r="F294" s="42"/>
      <c r="G294" s="34"/>
    </row>
    <row r="295" spans="1:7" customFormat="1" ht="76.5" x14ac:dyDescent="0.2">
      <c r="A295" s="36">
        <v>1</v>
      </c>
      <c r="B295" s="45"/>
      <c r="C295" s="40" t="s">
        <v>194</v>
      </c>
      <c r="E295" s="42"/>
      <c r="F295" s="42"/>
      <c r="G295" s="34"/>
    </row>
    <row r="296" spans="1:7" customFormat="1" x14ac:dyDescent="0.2">
      <c r="A296" s="51"/>
      <c r="B296" s="45"/>
      <c r="C296" s="61"/>
      <c r="D296" s="62" t="s">
        <v>60</v>
      </c>
      <c r="E296" s="42">
        <f>E152</f>
        <v>131.80799999999999</v>
      </c>
      <c r="F296" s="42"/>
      <c r="G296" s="34">
        <f>E296*F296</f>
        <v>0</v>
      </c>
    </row>
    <row r="297" spans="1:7" customFormat="1" ht="76.5" x14ac:dyDescent="0.2">
      <c r="A297" s="36">
        <v>2</v>
      </c>
      <c r="B297" s="45"/>
      <c r="C297" s="40" t="s">
        <v>195</v>
      </c>
      <c r="E297" s="42"/>
      <c r="F297" s="42"/>
      <c r="G297" s="34"/>
    </row>
    <row r="298" spans="1:7" customFormat="1" x14ac:dyDescent="0.2">
      <c r="A298" s="51"/>
      <c r="B298" s="45"/>
      <c r="C298" s="61"/>
      <c r="D298" s="62" t="s">
        <v>60</v>
      </c>
      <c r="E298" s="42">
        <f>E154</f>
        <v>131.80799999999999</v>
      </c>
      <c r="F298" s="42"/>
      <c r="G298" s="34">
        <f>E298*F298</f>
        <v>0</v>
      </c>
    </row>
    <row r="299" spans="1:7" customFormat="1" ht="13.5" thickBot="1" x14ac:dyDescent="0.25">
      <c r="A299" s="36"/>
      <c r="B299" s="111"/>
      <c r="C299" s="112"/>
      <c r="D299" s="39"/>
      <c r="E299" s="113"/>
      <c r="F299" s="99"/>
      <c r="G299" s="99"/>
    </row>
    <row r="300" spans="1:7" ht="13.5" thickBot="1" x14ac:dyDescent="0.25">
      <c r="A300" s="94"/>
      <c r="B300" s="95"/>
      <c r="C300" s="96" t="s">
        <v>81</v>
      </c>
      <c r="D300" s="97"/>
      <c r="E300" s="97"/>
      <c r="F300" s="97"/>
      <c r="G300" s="98">
        <f>SUM(G291:G298)</f>
        <v>0</v>
      </c>
    </row>
    <row r="301" spans="1:7" s="16" customFormat="1" ht="15.75" x14ac:dyDescent="0.25">
      <c r="A301" s="72"/>
      <c r="B301" s="73"/>
      <c r="C301" s="74"/>
      <c r="D301" s="73"/>
      <c r="E301" s="75"/>
      <c r="F301" s="76"/>
      <c r="G301" s="75"/>
    </row>
    <row r="302" spans="1:7" customFormat="1" x14ac:dyDescent="0.2">
      <c r="A302" s="134" t="s">
        <v>82</v>
      </c>
      <c r="B302" s="84"/>
      <c r="C302" s="85" t="s">
        <v>66</v>
      </c>
      <c r="D302" s="86"/>
      <c r="E302" s="86"/>
      <c r="F302" s="86"/>
      <c r="G302" s="87"/>
    </row>
    <row r="303" spans="1:7" s="38" customFormat="1" ht="15.75" x14ac:dyDescent="0.25">
      <c r="A303" s="56"/>
      <c r="B303" s="57"/>
      <c r="C303" s="58"/>
      <c r="D303" s="59"/>
      <c r="E303" s="60"/>
      <c r="F303" s="60"/>
      <c r="G303" s="60"/>
    </row>
    <row r="304" spans="1:7" s="38" customFormat="1" ht="15.75" x14ac:dyDescent="0.25">
      <c r="A304" s="56"/>
      <c r="B304" s="57"/>
      <c r="C304" s="40" t="s">
        <v>45</v>
      </c>
      <c r="D304" s="59"/>
      <c r="E304" s="60"/>
      <c r="F304" s="60"/>
      <c r="G304" s="60"/>
    </row>
    <row r="305" spans="1:7" s="38" customFormat="1" ht="275.25" customHeight="1" x14ac:dyDescent="0.25">
      <c r="A305" s="56"/>
      <c r="B305" s="57"/>
      <c r="C305" s="40" t="s">
        <v>71</v>
      </c>
      <c r="D305" s="59"/>
      <c r="E305" s="60"/>
      <c r="F305" s="60"/>
      <c r="G305" s="60"/>
    </row>
    <row r="306" spans="1:7" customFormat="1" ht="331.5" customHeight="1" x14ac:dyDescent="0.2">
      <c r="A306" s="51"/>
      <c r="B306" s="45"/>
      <c r="C306" s="40" t="s">
        <v>67</v>
      </c>
      <c r="D306" s="52"/>
      <c r="E306" s="42"/>
      <c r="F306" s="42"/>
      <c r="G306" s="34"/>
    </row>
    <row r="307" spans="1:7" customFormat="1" ht="237" customHeight="1" x14ac:dyDescent="0.2">
      <c r="A307" s="51"/>
      <c r="B307" s="45"/>
      <c r="C307" s="40" t="s">
        <v>68</v>
      </c>
      <c r="D307" s="52"/>
      <c r="E307" s="42"/>
      <c r="F307" s="42"/>
      <c r="G307" s="34"/>
    </row>
    <row r="308" spans="1:7" customFormat="1" ht="93.6" customHeight="1" x14ac:dyDescent="0.2">
      <c r="A308" s="36">
        <v>1</v>
      </c>
      <c r="B308" s="45"/>
      <c r="C308" s="40" t="s">
        <v>196</v>
      </c>
      <c r="E308" s="42"/>
      <c r="F308" s="42"/>
      <c r="G308" s="34"/>
    </row>
    <row r="309" spans="1:7" customFormat="1" x14ac:dyDescent="0.2">
      <c r="A309" s="51"/>
      <c r="B309" s="45"/>
      <c r="C309" s="61"/>
      <c r="D309" s="62" t="s">
        <v>60</v>
      </c>
      <c r="E309" s="42">
        <f>6.34*3.5</f>
        <v>22.189999999999998</v>
      </c>
      <c r="F309" s="42"/>
      <c r="G309" s="34">
        <f>E309*F309</f>
        <v>0</v>
      </c>
    </row>
    <row r="310" spans="1:7" customFormat="1" ht="93.6" customHeight="1" x14ac:dyDescent="0.2">
      <c r="A310" s="36">
        <v>2</v>
      </c>
      <c r="B310" s="45"/>
      <c r="C310" s="40" t="s">
        <v>197</v>
      </c>
      <c r="E310" s="42"/>
      <c r="F310" s="42"/>
      <c r="G310" s="34"/>
    </row>
    <row r="311" spans="1:7" customFormat="1" x14ac:dyDescent="0.2">
      <c r="A311" s="51"/>
      <c r="B311" s="45"/>
      <c r="C311" s="61"/>
      <c r="D311" s="62" t="s">
        <v>60</v>
      </c>
      <c r="E311" s="42">
        <f>(2.87*4.55+1.7*6.05)*1.1</f>
        <v>25.677849999999999</v>
      </c>
      <c r="F311" s="42"/>
      <c r="G311" s="34">
        <f>E311*F311</f>
        <v>0</v>
      </c>
    </row>
    <row r="312" spans="1:7" customFormat="1" ht="105" customHeight="1" x14ac:dyDescent="0.2">
      <c r="A312" s="36">
        <v>3</v>
      </c>
      <c r="B312" s="45"/>
      <c r="C312" s="40" t="s">
        <v>73</v>
      </c>
      <c r="E312" s="42"/>
      <c r="F312" s="42"/>
      <c r="G312" s="34"/>
    </row>
    <row r="313" spans="1:7" customFormat="1" x14ac:dyDescent="0.2">
      <c r="A313" s="51"/>
      <c r="B313" s="45"/>
      <c r="C313" s="61"/>
      <c r="D313" s="62" t="s">
        <v>39</v>
      </c>
      <c r="E313" s="42">
        <f>(2.87*2+4.55*2+1.7*2+6.05*2)*1.1</f>
        <v>33.373999999999995</v>
      </c>
      <c r="F313" s="42"/>
      <c r="G313" s="34">
        <f>E313*F313</f>
        <v>0</v>
      </c>
    </row>
    <row r="314" spans="1:7" customFormat="1" ht="51" x14ac:dyDescent="0.2">
      <c r="A314" s="36">
        <v>4</v>
      </c>
      <c r="B314" s="45"/>
      <c r="C314" s="40" t="s">
        <v>203</v>
      </c>
      <c r="E314" s="42"/>
      <c r="F314" s="42"/>
      <c r="G314" s="34"/>
    </row>
    <row r="315" spans="1:7" customFormat="1" x14ac:dyDescent="0.2">
      <c r="A315" s="51"/>
      <c r="B315" s="45"/>
      <c r="C315" s="61"/>
      <c r="D315" s="62" t="s">
        <v>44</v>
      </c>
      <c r="E315" s="42">
        <f>(4.03*6.05)*1.1</f>
        <v>26.819650000000003</v>
      </c>
      <c r="F315" s="42"/>
      <c r="G315" s="34">
        <f>E315*F315</f>
        <v>0</v>
      </c>
    </row>
    <row r="316" spans="1:7" customFormat="1" ht="13.5" thickBot="1" x14ac:dyDescent="0.25">
      <c r="A316" s="36"/>
      <c r="B316" s="111"/>
      <c r="C316" s="112"/>
      <c r="D316" s="39"/>
      <c r="E316" s="113"/>
      <c r="F316" s="99"/>
      <c r="G316" s="99"/>
    </row>
    <row r="317" spans="1:7" ht="13.5" thickBot="1" x14ac:dyDescent="0.25">
      <c r="A317" s="94"/>
      <c r="B317" s="95"/>
      <c r="C317" s="96" t="s">
        <v>83</v>
      </c>
      <c r="D317" s="97"/>
      <c r="E317" s="97"/>
      <c r="F317" s="97"/>
      <c r="G317" s="98">
        <f>SUM(G303:G315)</f>
        <v>0</v>
      </c>
    </row>
    <row r="318" spans="1:7" s="16" customFormat="1" ht="15.75" x14ac:dyDescent="0.25">
      <c r="A318" s="72"/>
      <c r="B318" s="73"/>
      <c r="C318" s="74"/>
      <c r="D318" s="73"/>
      <c r="E318" s="75"/>
      <c r="F318" s="76"/>
      <c r="G318" s="75"/>
    </row>
    <row r="319" spans="1:7" s="16" customFormat="1" ht="15.75" x14ac:dyDescent="0.25">
      <c r="A319" s="72"/>
      <c r="B319" s="73"/>
      <c r="C319" s="74"/>
      <c r="D319" s="73"/>
      <c r="E319" s="75"/>
      <c r="F319" s="76"/>
      <c r="G319" s="75"/>
    </row>
    <row r="320" spans="1:7" customFormat="1" x14ac:dyDescent="0.2">
      <c r="A320" s="134" t="s">
        <v>87</v>
      </c>
      <c r="B320" s="84"/>
      <c r="C320" s="85" t="s">
        <v>38</v>
      </c>
      <c r="D320" s="86"/>
      <c r="E320" s="86"/>
      <c r="F320" s="86"/>
      <c r="G320" s="87"/>
    </row>
    <row r="321" spans="1:10" s="38" customFormat="1" ht="15.75" x14ac:dyDescent="0.25">
      <c r="A321" s="56"/>
      <c r="B321" s="57"/>
      <c r="C321" s="58"/>
      <c r="D321" s="59"/>
      <c r="E321" s="60"/>
      <c r="F321" s="60"/>
      <c r="G321" s="60"/>
    </row>
    <row r="322" spans="1:10" s="38" customFormat="1" ht="15.75" x14ac:dyDescent="0.25">
      <c r="A322" s="56"/>
      <c r="B322" s="57"/>
      <c r="C322" s="40" t="s">
        <v>45</v>
      </c>
      <c r="D322" s="59"/>
      <c r="E322" s="60"/>
      <c r="F322" s="60"/>
      <c r="G322" s="60"/>
    </row>
    <row r="323" spans="1:10" s="38" customFormat="1" ht="409.5" customHeight="1" x14ac:dyDescent="0.25">
      <c r="A323" s="56"/>
      <c r="B323" s="57"/>
      <c r="C323" s="40" t="s">
        <v>75</v>
      </c>
      <c r="D323" s="59"/>
      <c r="E323" s="60"/>
      <c r="F323" s="60"/>
      <c r="G323" s="60"/>
    </row>
    <row r="324" spans="1:10" customFormat="1" ht="102" x14ac:dyDescent="0.2">
      <c r="A324" s="36">
        <v>1</v>
      </c>
      <c r="B324" s="45"/>
      <c r="C324" s="40" t="s">
        <v>198</v>
      </c>
      <c r="E324" s="42"/>
      <c r="F324" s="42"/>
      <c r="G324" s="34"/>
    </row>
    <row r="325" spans="1:10" customFormat="1" x14ac:dyDescent="0.2">
      <c r="A325" s="51"/>
      <c r="B325" s="45"/>
      <c r="C325" s="130"/>
      <c r="D325" s="62" t="s">
        <v>60</v>
      </c>
      <c r="E325" s="42">
        <f>5.85*8</f>
        <v>46.8</v>
      </c>
      <c r="F325" s="42"/>
      <c r="G325" s="34">
        <f>E325*F325</f>
        <v>0</v>
      </c>
    </row>
    <row r="326" spans="1:10" customFormat="1" ht="121.5" customHeight="1" x14ac:dyDescent="0.2">
      <c r="A326" s="36">
        <v>2</v>
      </c>
      <c r="B326" s="45"/>
      <c r="C326" s="40" t="s">
        <v>76</v>
      </c>
      <c r="E326" s="42"/>
      <c r="F326" s="42"/>
      <c r="G326" s="34"/>
    </row>
    <row r="327" spans="1:10" customFormat="1" x14ac:dyDescent="0.2">
      <c r="A327" s="51"/>
      <c r="B327" s="45"/>
      <c r="C327" s="130"/>
      <c r="D327" s="62" t="s">
        <v>60</v>
      </c>
      <c r="E327" s="42">
        <f>E311</f>
        <v>25.677849999999999</v>
      </c>
      <c r="F327" s="42"/>
      <c r="G327" s="34">
        <f>E327*F327</f>
        <v>0</v>
      </c>
    </row>
    <row r="328" spans="1:10" customFormat="1" ht="140.25" x14ac:dyDescent="0.2">
      <c r="A328" s="36">
        <v>3</v>
      </c>
      <c r="B328" s="45"/>
      <c r="C328" s="40" t="s">
        <v>199</v>
      </c>
      <c r="E328" s="42"/>
      <c r="F328" s="42"/>
      <c r="G328" s="34"/>
    </row>
    <row r="329" spans="1:10" customFormat="1" x14ac:dyDescent="0.2">
      <c r="A329" s="51"/>
      <c r="B329" s="45"/>
      <c r="C329" s="130"/>
      <c r="D329" s="62" t="s">
        <v>60</v>
      </c>
      <c r="E329" s="42">
        <f>3.2*6.05</f>
        <v>19.36</v>
      </c>
      <c r="F329" s="42"/>
      <c r="G329" s="34">
        <f>E329*F329</f>
        <v>0</v>
      </c>
    </row>
    <row r="330" spans="1:10" customFormat="1" ht="51" x14ac:dyDescent="0.2">
      <c r="A330" s="36">
        <v>4</v>
      </c>
      <c r="B330" s="45"/>
      <c r="C330" s="39" t="s">
        <v>99</v>
      </c>
      <c r="E330" s="42"/>
      <c r="F330" s="42"/>
      <c r="G330" s="34"/>
      <c r="J330" s="6"/>
    </row>
    <row r="331" spans="1:10" customFormat="1" x14ac:dyDescent="0.2">
      <c r="A331" s="51"/>
      <c r="B331" s="45"/>
      <c r="C331" s="130"/>
      <c r="D331" s="62" t="s">
        <v>201</v>
      </c>
      <c r="E331" s="42">
        <v>1</v>
      </c>
      <c r="F331" s="42"/>
      <c r="G331" s="34">
        <f>E331*F331</f>
        <v>0</v>
      </c>
    </row>
    <row r="332" spans="1:10" customFormat="1" ht="76.5" x14ac:dyDescent="0.2">
      <c r="A332" s="36">
        <v>5</v>
      </c>
      <c r="B332" s="45"/>
      <c r="C332" s="40" t="s">
        <v>200</v>
      </c>
      <c r="E332" s="42"/>
      <c r="F332" s="42"/>
      <c r="G332" s="34"/>
    </row>
    <row r="333" spans="1:10" customFormat="1" x14ac:dyDescent="0.2">
      <c r="A333" s="51"/>
      <c r="B333" s="45"/>
      <c r="C333" s="130"/>
      <c r="D333" s="62" t="s">
        <v>201</v>
      </c>
      <c r="E333" s="42">
        <v>1</v>
      </c>
      <c r="F333" s="42"/>
      <c r="G333" s="34">
        <f>E333*F333</f>
        <v>0</v>
      </c>
    </row>
    <row r="334" spans="1:10" customFormat="1" ht="28.15" customHeight="1" x14ac:dyDescent="0.2">
      <c r="A334" s="36">
        <v>6</v>
      </c>
      <c r="B334" s="45"/>
      <c r="C334" s="40" t="s">
        <v>202</v>
      </c>
      <c r="E334" s="42"/>
      <c r="F334" s="42"/>
      <c r="G334" s="34"/>
    </row>
    <row r="335" spans="1:10" customFormat="1" x14ac:dyDescent="0.2">
      <c r="A335" s="51"/>
      <c r="B335" s="45"/>
      <c r="C335" s="130"/>
      <c r="D335" s="62" t="s">
        <v>201</v>
      </c>
      <c r="E335" s="42">
        <v>1</v>
      </c>
      <c r="F335" s="42"/>
      <c r="G335" s="34">
        <f>E335*F335</f>
        <v>0</v>
      </c>
    </row>
    <row r="336" spans="1:10" customFormat="1" ht="28.15" customHeight="1" x14ac:dyDescent="0.2">
      <c r="A336" s="36">
        <v>7</v>
      </c>
      <c r="B336" s="45"/>
      <c r="C336" s="40" t="s">
        <v>214</v>
      </c>
      <c r="E336" s="42"/>
      <c r="F336" s="42"/>
      <c r="G336" s="34"/>
    </row>
    <row r="337" spans="1:7" customFormat="1" x14ac:dyDescent="0.2">
      <c r="A337" s="51"/>
      <c r="B337" s="45"/>
      <c r="C337" s="130"/>
      <c r="D337" s="62" t="s">
        <v>215</v>
      </c>
      <c r="E337" s="42">
        <f>2.2*4*2</f>
        <v>17.600000000000001</v>
      </c>
      <c r="F337" s="42"/>
      <c r="G337" s="34">
        <f>E337*F337</f>
        <v>0</v>
      </c>
    </row>
    <row r="338" spans="1:7" ht="63.75" x14ac:dyDescent="0.2">
      <c r="A338" s="8">
        <v>8</v>
      </c>
      <c r="B338" s="19"/>
      <c r="C338" s="131" t="s">
        <v>223</v>
      </c>
      <c r="F338" s="22"/>
    </row>
    <row r="339" spans="1:7" x14ac:dyDescent="0.2">
      <c r="A339" s="80"/>
      <c r="B339" s="19"/>
      <c r="C339" s="131" t="s">
        <v>189</v>
      </c>
      <c r="D339" s="6"/>
      <c r="E339" s="6"/>
      <c r="F339" s="6"/>
      <c r="G339" s="6"/>
    </row>
    <row r="340" spans="1:7" ht="14.25" x14ac:dyDescent="0.2">
      <c r="A340" s="80"/>
      <c r="B340" s="19"/>
      <c r="C340" s="20"/>
      <c r="D340" s="48" t="s">
        <v>26</v>
      </c>
      <c r="E340" s="5">
        <f>3*7+2.2*2.2</f>
        <v>25.84</v>
      </c>
      <c r="F340" s="22"/>
      <c r="G340" s="5">
        <f>E340*F340</f>
        <v>0</v>
      </c>
    </row>
    <row r="341" spans="1:7" customFormat="1" ht="63.75" x14ac:dyDescent="0.2">
      <c r="A341" s="36">
        <v>9</v>
      </c>
      <c r="B341" s="45"/>
      <c r="C341" s="40" t="s">
        <v>224</v>
      </c>
      <c r="E341" s="42"/>
      <c r="F341" s="42"/>
      <c r="G341" s="34"/>
    </row>
    <row r="342" spans="1:7" customFormat="1" x14ac:dyDescent="0.2">
      <c r="A342" s="51"/>
      <c r="B342" s="45"/>
      <c r="C342" s="130"/>
      <c r="D342" s="62" t="s">
        <v>44</v>
      </c>
      <c r="E342" s="42">
        <v>20</v>
      </c>
      <c r="F342" s="42"/>
      <c r="G342" s="34">
        <f>E342*F342</f>
        <v>0</v>
      </c>
    </row>
    <row r="343" spans="1:7" customFormat="1" ht="165.75" x14ac:dyDescent="0.2">
      <c r="A343" s="36">
        <v>10</v>
      </c>
      <c r="B343" s="45"/>
      <c r="C343" s="40" t="s">
        <v>225</v>
      </c>
      <c r="E343" s="42"/>
      <c r="F343" s="42"/>
      <c r="G343" s="34"/>
    </row>
    <row r="344" spans="1:7" customFormat="1" x14ac:dyDescent="0.2">
      <c r="A344" s="51"/>
      <c r="B344" s="45"/>
      <c r="C344" s="130"/>
      <c r="D344" s="62" t="s">
        <v>44</v>
      </c>
      <c r="E344" s="42">
        <v>25</v>
      </c>
      <c r="F344" s="42"/>
      <c r="G344" s="34">
        <f>E344*F344</f>
        <v>0</v>
      </c>
    </row>
    <row r="345" spans="1:7" customFormat="1" ht="13.5" thickBot="1" x14ac:dyDescent="0.25">
      <c r="A345" s="36"/>
      <c r="B345" s="111"/>
      <c r="C345" s="112"/>
      <c r="D345" s="39"/>
      <c r="E345" s="113"/>
      <c r="F345" s="99"/>
      <c r="G345" s="99"/>
    </row>
    <row r="346" spans="1:7" ht="13.5" thickBot="1" x14ac:dyDescent="0.25">
      <c r="A346" s="94"/>
      <c r="B346" s="95"/>
      <c r="C346" s="96" t="s">
        <v>220</v>
      </c>
      <c r="D346" s="97"/>
      <c r="E346" s="97"/>
      <c r="F346" s="97"/>
      <c r="G346" s="98">
        <f>SUM(G321:G344)</f>
        <v>0</v>
      </c>
    </row>
    <row r="347" spans="1:7" s="16" customFormat="1" ht="15.75" x14ac:dyDescent="0.25">
      <c r="A347" s="72"/>
      <c r="B347" s="73"/>
      <c r="C347" s="74"/>
      <c r="D347" s="73"/>
      <c r="E347" s="75"/>
      <c r="F347" s="76"/>
      <c r="G347" s="75"/>
    </row>
    <row r="348" spans="1:7" ht="16.5" customHeight="1" x14ac:dyDescent="0.2">
      <c r="A348" s="134" t="s">
        <v>89</v>
      </c>
      <c r="B348" s="84"/>
      <c r="C348" s="85" t="s">
        <v>29</v>
      </c>
      <c r="D348" s="86"/>
      <c r="E348" s="86"/>
      <c r="F348" s="86"/>
      <c r="G348" s="87"/>
    </row>
    <row r="349" spans="1:7" customFormat="1" x14ac:dyDescent="0.2">
      <c r="A349" s="51"/>
      <c r="B349" s="45"/>
      <c r="C349" s="46"/>
      <c r="D349" s="52"/>
      <c r="E349" s="42"/>
      <c r="F349" s="42"/>
      <c r="G349" s="34"/>
    </row>
    <row r="350" spans="1:7" customFormat="1" ht="43.5" customHeight="1" x14ac:dyDescent="0.2">
      <c r="A350" s="36">
        <v>1</v>
      </c>
      <c r="B350" s="45"/>
      <c r="C350" s="40" t="s">
        <v>88</v>
      </c>
      <c r="E350" s="42"/>
      <c r="F350" s="42"/>
      <c r="G350" s="34"/>
    </row>
    <row r="351" spans="1:7" customFormat="1" x14ac:dyDescent="0.2">
      <c r="A351" s="51"/>
      <c r="B351" s="45"/>
      <c r="C351" s="61"/>
      <c r="D351" s="62" t="s">
        <v>27</v>
      </c>
      <c r="E351" s="42">
        <v>1</v>
      </c>
      <c r="F351" s="42"/>
      <c r="G351" s="34">
        <f>E351*F351</f>
        <v>0</v>
      </c>
    </row>
    <row r="352" spans="1:7" customFormat="1" ht="25.5" x14ac:dyDescent="0.2">
      <c r="A352" s="36">
        <v>2</v>
      </c>
      <c r="B352" s="45"/>
      <c r="C352" s="40" t="s">
        <v>217</v>
      </c>
      <c r="E352" s="42"/>
      <c r="F352" s="42"/>
      <c r="G352" s="34"/>
    </row>
    <row r="353" spans="1:7" customFormat="1" x14ac:dyDescent="0.2">
      <c r="A353" s="51"/>
      <c r="B353" s="45"/>
      <c r="C353" s="61"/>
      <c r="D353" s="62" t="s">
        <v>27</v>
      </c>
      <c r="E353" s="42">
        <v>1</v>
      </c>
      <c r="F353" s="42"/>
      <c r="G353" s="34">
        <f>E353*F353</f>
        <v>0</v>
      </c>
    </row>
    <row r="354" spans="1:7" customFormat="1" ht="13.5" thickBot="1" x14ac:dyDescent="0.25">
      <c r="A354" s="51"/>
      <c r="B354" s="45"/>
      <c r="C354" s="46"/>
      <c r="D354" s="52"/>
      <c r="E354" s="42"/>
      <c r="F354" s="42"/>
      <c r="G354" s="34"/>
    </row>
    <row r="355" spans="1:7" customFormat="1" ht="13.5" thickBot="1" x14ac:dyDescent="0.25">
      <c r="A355" s="94"/>
      <c r="B355" s="95"/>
      <c r="C355" s="96" t="s">
        <v>221</v>
      </c>
      <c r="D355" s="97"/>
      <c r="E355" s="97"/>
      <c r="F355" s="97"/>
      <c r="G355" s="98">
        <f>SUM(G350:G354)</f>
        <v>0</v>
      </c>
    </row>
    <row r="356" spans="1:7" customFormat="1" x14ac:dyDescent="0.2">
      <c r="A356" s="36"/>
      <c r="B356" s="33"/>
      <c r="D356" s="33"/>
      <c r="E356" s="34"/>
      <c r="F356" s="34"/>
      <c r="G356" s="34"/>
    </row>
    <row r="357" spans="1:7" customFormat="1" x14ac:dyDescent="0.2">
      <c r="A357" s="51"/>
      <c r="B357" s="45"/>
      <c r="C357" s="46"/>
      <c r="D357" s="52"/>
      <c r="E357" s="42"/>
      <c r="F357" s="42"/>
      <c r="G357" s="34"/>
    </row>
    <row r="358" spans="1:7" customFormat="1" x14ac:dyDescent="0.2">
      <c r="A358" s="51"/>
      <c r="B358" s="45"/>
      <c r="C358" s="46"/>
      <c r="D358" s="52"/>
      <c r="E358" s="42"/>
      <c r="F358" s="42"/>
      <c r="G358" s="34"/>
    </row>
    <row r="359" spans="1:7" customFormat="1" x14ac:dyDescent="0.2">
      <c r="A359" s="51"/>
      <c r="B359" s="45"/>
      <c r="C359" s="46"/>
      <c r="D359" s="52"/>
      <c r="E359" s="42"/>
      <c r="F359" s="42"/>
      <c r="G359" s="34"/>
    </row>
    <row r="360" spans="1:7" customFormat="1" x14ac:dyDescent="0.2">
      <c r="A360" s="51"/>
      <c r="B360" s="45"/>
      <c r="C360" s="46"/>
      <c r="D360" s="52"/>
      <c r="E360" s="42"/>
      <c r="F360" s="42"/>
      <c r="G360" s="34"/>
    </row>
    <row r="361" spans="1:7" customFormat="1" x14ac:dyDescent="0.2">
      <c r="A361" s="51"/>
      <c r="B361" s="45"/>
      <c r="C361" s="46"/>
      <c r="D361" s="52"/>
      <c r="E361" s="42"/>
      <c r="F361" s="42"/>
      <c r="G361" s="34"/>
    </row>
    <row r="362" spans="1:7" customFormat="1" x14ac:dyDescent="0.2">
      <c r="A362" s="63"/>
      <c r="B362" s="64"/>
      <c r="C362" s="65"/>
      <c r="D362" s="66"/>
      <c r="E362" s="67"/>
      <c r="F362" s="67"/>
      <c r="G362" s="67"/>
    </row>
    <row r="363" spans="1:7" customFormat="1" ht="19.5" x14ac:dyDescent="0.25">
      <c r="A363" s="54"/>
      <c r="B363" s="53"/>
      <c r="C363" s="129" t="s">
        <v>62</v>
      </c>
      <c r="D363" s="54"/>
      <c r="E363" s="55"/>
      <c r="F363" s="55"/>
      <c r="G363" s="55"/>
    </row>
    <row r="364" spans="1:7" customFormat="1" ht="15.75" x14ac:dyDescent="0.25">
      <c r="A364" s="54"/>
      <c r="B364" s="53"/>
      <c r="C364" s="30"/>
      <c r="D364" s="54"/>
      <c r="E364" s="55"/>
      <c r="F364" s="55"/>
      <c r="G364" s="55"/>
    </row>
    <row r="365" spans="1:7" customFormat="1" ht="31.5" x14ac:dyDescent="0.25">
      <c r="A365" s="136" t="s">
        <v>10</v>
      </c>
      <c r="B365" s="68"/>
      <c r="C365" s="30" t="str">
        <f>C21</f>
        <v>PRIPREMNI RADOVI RUŠENJA I DEMONTAŽE</v>
      </c>
      <c r="D365" s="54"/>
      <c r="E365" s="55"/>
      <c r="F365" s="55"/>
      <c r="G365" s="55">
        <f>G96</f>
        <v>0</v>
      </c>
    </row>
    <row r="366" spans="1:7" customFormat="1" ht="15.75" x14ac:dyDescent="0.25">
      <c r="A366" s="136"/>
      <c r="B366" s="68"/>
      <c r="C366" s="30"/>
      <c r="D366" s="54"/>
      <c r="E366" s="55"/>
      <c r="F366" s="55"/>
      <c r="G366" s="55"/>
    </row>
    <row r="367" spans="1:7" customFormat="1" ht="15.75" x14ac:dyDescent="0.25">
      <c r="A367" s="136" t="s">
        <v>14</v>
      </c>
      <c r="B367" s="68"/>
      <c r="C367" s="69" t="str">
        <f>C98</f>
        <v>ZEMLJANI RADOVI</v>
      </c>
      <c r="D367" s="54"/>
      <c r="E367" s="55"/>
      <c r="F367" s="55"/>
      <c r="G367" s="55">
        <f>G111</f>
        <v>0</v>
      </c>
    </row>
    <row r="368" spans="1:7" customFormat="1" ht="15.75" x14ac:dyDescent="0.25">
      <c r="A368" s="136"/>
      <c r="B368" s="68"/>
      <c r="C368" s="30"/>
      <c r="D368" s="54"/>
      <c r="E368" s="55"/>
      <c r="F368" s="55"/>
      <c r="G368" s="55"/>
    </row>
    <row r="369" spans="1:7" customFormat="1" ht="15.75" x14ac:dyDescent="0.25">
      <c r="A369" s="136" t="s">
        <v>17</v>
      </c>
      <c r="B369" s="68"/>
      <c r="C369" s="69" t="str">
        <f>C113</f>
        <v>BETONSKI I ARMIRANOBETONSKI RADOVI</v>
      </c>
      <c r="D369" s="54"/>
      <c r="E369" s="55"/>
      <c r="F369" s="55"/>
      <c r="G369" s="55">
        <f>G139</f>
        <v>0</v>
      </c>
    </row>
    <row r="370" spans="1:7" customFormat="1" ht="15.75" x14ac:dyDescent="0.25">
      <c r="A370" s="136"/>
      <c r="B370" s="68"/>
      <c r="C370" s="69"/>
      <c r="D370" s="54"/>
      <c r="E370" s="55"/>
      <c r="F370" s="55"/>
      <c r="G370" s="55"/>
    </row>
    <row r="371" spans="1:7" customFormat="1" ht="15.75" x14ac:dyDescent="0.25">
      <c r="A371" s="387" t="s">
        <v>18</v>
      </c>
      <c r="B371" s="387"/>
      <c r="C371" s="69" t="str">
        <f>C141</f>
        <v>ZIDARSKI RADOVI</v>
      </c>
      <c r="D371" s="54"/>
      <c r="E371" s="55"/>
      <c r="F371" s="55"/>
      <c r="G371" s="55">
        <f>G160</f>
        <v>0</v>
      </c>
    </row>
    <row r="372" spans="1:7" customFormat="1" ht="15.75" x14ac:dyDescent="0.25">
      <c r="A372" s="54"/>
      <c r="B372" s="53"/>
      <c r="C372" s="30"/>
      <c r="D372" s="54"/>
      <c r="E372" s="55"/>
      <c r="F372" s="55"/>
      <c r="G372" s="55"/>
    </row>
    <row r="373" spans="1:7" customFormat="1" ht="31.5" x14ac:dyDescent="0.25">
      <c r="A373" s="136" t="s">
        <v>23</v>
      </c>
      <c r="B373" s="68"/>
      <c r="C373" s="30" t="str">
        <f>C162</f>
        <v>NEPROHODNI RAVNI KROV NA I KATU NA MJESTU ZAHVATA UGRADNJE DIZALA</v>
      </c>
      <c r="D373" s="54"/>
      <c r="E373" s="55"/>
      <c r="F373" s="55"/>
      <c r="G373" s="55">
        <f>G196</f>
        <v>0</v>
      </c>
    </row>
    <row r="374" spans="1:7" customFormat="1" ht="15.75" x14ac:dyDescent="0.25">
      <c r="A374" s="136"/>
      <c r="B374" s="68"/>
      <c r="C374" s="30"/>
      <c r="D374" s="54"/>
      <c r="E374" s="55"/>
      <c r="F374" s="55"/>
      <c r="G374" s="55"/>
    </row>
    <row r="375" spans="1:7" customFormat="1" ht="47.25" x14ac:dyDescent="0.25">
      <c r="A375" s="136" t="s">
        <v>33</v>
      </c>
      <c r="B375" s="68"/>
      <c r="C375" s="69" t="str">
        <f>C198</f>
        <v>KOSI KROV NA II KATU NA MJESTU ZAHVATA UGRADNJE DIZALA (UČIONICA GLAZBENOG)</v>
      </c>
      <c r="D375" s="54"/>
      <c r="E375" s="55"/>
      <c r="F375" s="55"/>
      <c r="G375" s="55">
        <f>G219</f>
        <v>0</v>
      </c>
    </row>
    <row r="376" spans="1:7" customFormat="1" ht="15.75" x14ac:dyDescent="0.25">
      <c r="A376" s="136"/>
      <c r="B376" s="68"/>
      <c r="C376" s="30"/>
      <c r="D376" s="54"/>
      <c r="E376" s="55"/>
      <c r="F376" s="55"/>
      <c r="G376" s="55"/>
    </row>
    <row r="377" spans="1:7" customFormat="1" ht="15.75" x14ac:dyDescent="0.25">
      <c r="A377" s="136" t="s">
        <v>34</v>
      </c>
      <c r="B377" s="68"/>
      <c r="C377" s="69" t="str">
        <f>C221</f>
        <v>HIDROIZOLATERSKI RADOVI</v>
      </c>
      <c r="D377" s="54"/>
      <c r="E377" s="55"/>
      <c r="F377" s="55"/>
      <c r="G377" s="55">
        <f>G233</f>
        <v>0</v>
      </c>
    </row>
    <row r="378" spans="1:7" customFormat="1" ht="15.75" x14ac:dyDescent="0.25">
      <c r="A378" s="136"/>
      <c r="B378" s="68"/>
      <c r="C378" s="69"/>
      <c r="D378" s="54"/>
      <c r="E378" s="55"/>
      <c r="F378" s="55"/>
      <c r="G378" s="55"/>
    </row>
    <row r="379" spans="1:7" customFormat="1" ht="15.75" x14ac:dyDescent="0.25">
      <c r="A379" s="387" t="s">
        <v>70</v>
      </c>
      <c r="B379" s="387"/>
      <c r="C379" s="69" t="str">
        <f>C235</f>
        <v>LIMARSKI RADOVI</v>
      </c>
      <c r="D379" s="54"/>
      <c r="E379" s="55"/>
      <c r="F379" s="55"/>
      <c r="G379" s="55">
        <f>G253</f>
        <v>0</v>
      </c>
    </row>
    <row r="380" spans="1:7" customFormat="1" ht="15.75" x14ac:dyDescent="0.25">
      <c r="A380" s="136"/>
      <c r="B380" s="136"/>
      <c r="C380" s="69"/>
      <c r="D380" s="54"/>
      <c r="E380" s="55"/>
      <c r="F380" s="55"/>
      <c r="G380" s="55"/>
    </row>
    <row r="381" spans="1:7" customFormat="1" ht="15.75" x14ac:dyDescent="0.25">
      <c r="A381" s="136" t="s">
        <v>72</v>
      </c>
      <c r="B381" s="68"/>
      <c r="C381" s="30" t="str">
        <f>C255</f>
        <v>BRAVARSKI RADOVI</v>
      </c>
      <c r="D381" s="54"/>
      <c r="E381" s="55"/>
      <c r="F381" s="55"/>
      <c r="G381" s="55">
        <f>G263</f>
        <v>0</v>
      </c>
    </row>
    <row r="382" spans="1:7" customFormat="1" ht="15.75" x14ac:dyDescent="0.25">
      <c r="A382" s="136"/>
      <c r="B382" s="68"/>
      <c r="C382" s="30"/>
      <c r="D382" s="54"/>
      <c r="E382" s="55"/>
      <c r="F382" s="55"/>
      <c r="G382" s="55"/>
    </row>
    <row r="383" spans="1:7" customFormat="1" ht="15.75" x14ac:dyDescent="0.25">
      <c r="A383" s="136" t="s">
        <v>74</v>
      </c>
      <c r="B383" s="68"/>
      <c r="C383" s="69" t="str">
        <f>C265</f>
        <v>FASADERSKI RADOVI</v>
      </c>
      <c r="D383" s="54"/>
      <c r="E383" s="55"/>
      <c r="F383" s="55"/>
      <c r="G383" s="55">
        <f>G288</f>
        <v>0</v>
      </c>
    </row>
    <row r="384" spans="1:7" customFormat="1" ht="15.75" x14ac:dyDescent="0.25">
      <c r="A384" s="136"/>
      <c r="B384" s="68"/>
      <c r="C384" s="30"/>
      <c r="D384" s="54"/>
      <c r="E384" s="55"/>
      <c r="F384" s="55"/>
      <c r="G384" s="55"/>
    </row>
    <row r="385" spans="1:7" customFormat="1" ht="15.75" x14ac:dyDescent="0.25">
      <c r="A385" s="136" t="s">
        <v>80</v>
      </c>
      <c r="B385" s="68"/>
      <c r="C385" s="69" t="str">
        <f>C290</f>
        <v>SOBOSLIKARSKI I LIČILAČKI RADOVI</v>
      </c>
      <c r="D385" s="54"/>
      <c r="E385" s="55"/>
      <c r="F385" s="55"/>
      <c r="G385" s="55">
        <f>G300</f>
        <v>0</v>
      </c>
    </row>
    <row r="386" spans="1:7" customFormat="1" ht="15.75" x14ac:dyDescent="0.25">
      <c r="A386" s="136"/>
      <c r="B386" s="68"/>
      <c r="C386" s="69"/>
      <c r="D386" s="54"/>
      <c r="E386" s="55"/>
      <c r="F386" s="55"/>
      <c r="G386" s="55"/>
    </row>
    <row r="387" spans="1:7" customFormat="1" ht="15.75" x14ac:dyDescent="0.25">
      <c r="A387" s="387" t="s">
        <v>82</v>
      </c>
      <c r="B387" s="387"/>
      <c r="C387" s="69" t="str">
        <f>C302</f>
        <v>PODOPOLAGAČKI RADOVI</v>
      </c>
      <c r="D387" s="54"/>
      <c r="E387" s="55"/>
      <c r="F387" s="55"/>
      <c r="G387" s="55">
        <f>G317</f>
        <v>0</v>
      </c>
    </row>
    <row r="388" spans="1:7" customFormat="1" ht="15.75" x14ac:dyDescent="0.25">
      <c r="A388" s="54"/>
      <c r="B388" s="53"/>
      <c r="C388" s="30"/>
      <c r="D388" s="54"/>
      <c r="E388" s="55"/>
      <c r="F388" s="55"/>
      <c r="G388" s="55"/>
    </row>
    <row r="389" spans="1:7" customFormat="1" ht="15.75" x14ac:dyDescent="0.25">
      <c r="A389" s="132" t="s">
        <v>87</v>
      </c>
      <c r="B389" s="68"/>
      <c r="C389" s="30" t="str">
        <f>C320</f>
        <v>MONTAŽERSKI RADOVI</v>
      </c>
      <c r="D389" s="54"/>
      <c r="E389" s="55"/>
      <c r="F389" s="55"/>
      <c r="G389" s="55">
        <f>G346</f>
        <v>0</v>
      </c>
    </row>
    <row r="390" spans="1:7" customFormat="1" ht="15.75" x14ac:dyDescent="0.25">
      <c r="A390" s="136"/>
      <c r="B390" s="68"/>
      <c r="C390" s="30"/>
      <c r="D390" s="54"/>
      <c r="E390" s="55"/>
      <c r="F390" s="55"/>
      <c r="G390" s="55"/>
    </row>
    <row r="391" spans="1:7" customFormat="1" ht="15.75" x14ac:dyDescent="0.25">
      <c r="A391" s="132" t="s">
        <v>89</v>
      </c>
      <c r="B391" s="133"/>
      <c r="C391" s="69" t="str">
        <f>C348</f>
        <v>RAZNO</v>
      </c>
      <c r="D391" s="54"/>
      <c r="E391" s="55"/>
      <c r="F391" s="55"/>
      <c r="G391" s="55">
        <f>G355</f>
        <v>0</v>
      </c>
    </row>
    <row r="392" spans="1:7" customFormat="1" ht="15.75" x14ac:dyDescent="0.25">
      <c r="A392" s="136"/>
      <c r="B392" s="68"/>
      <c r="C392" s="69"/>
      <c r="D392" s="54"/>
      <c r="E392" s="55"/>
      <c r="F392" s="55"/>
      <c r="G392" s="55"/>
    </row>
    <row r="393" spans="1:7" customFormat="1" ht="15.75" x14ac:dyDescent="0.25">
      <c r="A393" s="387"/>
      <c r="B393" s="387"/>
      <c r="C393" s="69"/>
      <c r="D393" s="54"/>
      <c r="E393" s="55"/>
      <c r="F393" s="55"/>
      <c r="G393" s="55"/>
    </row>
    <row r="394" spans="1:7" customFormat="1" ht="22.5" x14ac:dyDescent="0.25">
      <c r="A394" s="54"/>
      <c r="B394" s="53"/>
      <c r="C394" s="70" t="s">
        <v>90</v>
      </c>
      <c r="D394" s="54"/>
      <c r="E394" s="55"/>
      <c r="F394" s="55"/>
      <c r="G394" s="71">
        <f>SUM(G365:G391)</f>
        <v>0</v>
      </c>
    </row>
    <row r="395" spans="1:7" customFormat="1" ht="15.75" x14ac:dyDescent="0.25">
      <c r="A395" s="387"/>
      <c r="B395" s="387"/>
      <c r="C395" s="69"/>
      <c r="D395" s="54"/>
      <c r="E395" s="55"/>
      <c r="F395" s="55"/>
      <c r="G395" s="55"/>
    </row>
    <row r="396" spans="1:7" customFormat="1" ht="22.5" x14ac:dyDescent="0.25">
      <c r="A396" s="54"/>
      <c r="B396" s="53"/>
      <c r="C396" s="70" t="s">
        <v>91</v>
      </c>
      <c r="D396" s="54"/>
      <c r="E396" s="55"/>
      <c r="F396" s="55"/>
      <c r="G396" s="71">
        <f>G394*0.25</f>
        <v>0</v>
      </c>
    </row>
    <row r="397" spans="1:7" customFormat="1" ht="15.75" x14ac:dyDescent="0.25">
      <c r="A397" s="387"/>
      <c r="B397" s="387"/>
      <c r="C397" s="69"/>
      <c r="D397" s="54"/>
      <c r="E397" s="55"/>
      <c r="F397" s="55"/>
      <c r="G397" s="55"/>
    </row>
    <row r="398" spans="1:7" customFormat="1" ht="22.5" x14ac:dyDescent="0.25">
      <c r="A398" s="54"/>
      <c r="B398" s="53"/>
      <c r="C398" s="70" t="s">
        <v>92</v>
      </c>
      <c r="D398" s="54"/>
      <c r="E398" s="55"/>
      <c r="F398" s="55"/>
      <c r="G398" s="71">
        <f>G394+G396</f>
        <v>0</v>
      </c>
    </row>
    <row r="399" spans="1:7" customFormat="1" ht="15.75" x14ac:dyDescent="0.25">
      <c r="A399" s="54"/>
      <c r="B399" s="53"/>
      <c r="C399" s="30"/>
      <c r="D399" s="54"/>
      <c r="E399" s="55"/>
      <c r="F399" s="55"/>
      <c r="G399" s="55"/>
    </row>
    <row r="400" spans="1:7" customFormat="1" ht="15.75" x14ac:dyDescent="0.25">
      <c r="A400" s="54"/>
      <c r="B400" s="53"/>
      <c r="C400" s="30"/>
      <c r="D400" s="54"/>
      <c r="E400" s="55"/>
      <c r="F400" s="55"/>
      <c r="G400" s="55"/>
    </row>
    <row r="401" spans="1:7" customFormat="1" x14ac:dyDescent="0.2">
      <c r="A401" s="51"/>
      <c r="B401" s="45"/>
      <c r="C401" s="46"/>
      <c r="D401" s="52"/>
      <c r="E401" s="42"/>
      <c r="F401" s="42"/>
      <c r="G401" s="34"/>
    </row>
    <row r="402" spans="1:7" s="102" customFormat="1" x14ac:dyDescent="0.2">
      <c r="A402" s="103" t="s">
        <v>222</v>
      </c>
      <c r="B402" s="104"/>
      <c r="C402" s="105"/>
      <c r="E402" s="106"/>
      <c r="F402" s="103" t="s">
        <v>20</v>
      </c>
      <c r="G402" s="101"/>
    </row>
    <row r="403" spans="1:7" s="47" customFormat="1" x14ac:dyDescent="0.2">
      <c r="A403" s="107"/>
      <c r="B403" s="48"/>
      <c r="E403" s="49"/>
      <c r="F403" s="137" t="s">
        <v>28</v>
      </c>
      <c r="G403" s="49"/>
    </row>
    <row r="404" spans="1:7" x14ac:dyDescent="0.2">
      <c r="A404" s="18"/>
      <c r="B404" s="19"/>
      <c r="C404" s="25"/>
      <c r="F404" s="22"/>
    </row>
    <row r="405" spans="1:7" ht="12.75" customHeight="1" x14ac:dyDescent="0.2">
      <c r="B405" s="19"/>
      <c r="C405" s="24"/>
      <c r="F405" s="22"/>
    </row>
    <row r="406" spans="1:7" x14ac:dyDescent="0.2">
      <c r="A406" s="18"/>
      <c r="B406" s="19"/>
      <c r="C406" s="3"/>
      <c r="F406" s="22"/>
    </row>
    <row r="407" spans="1:7" x14ac:dyDescent="0.2">
      <c r="A407" s="18"/>
      <c r="B407" s="19"/>
      <c r="C407" s="20"/>
      <c r="D407" s="21"/>
      <c r="E407" s="22"/>
      <c r="F407" s="22"/>
    </row>
    <row r="408" spans="1:7" x14ac:dyDescent="0.2">
      <c r="A408" s="18"/>
      <c r="B408" s="19"/>
      <c r="C408" s="20"/>
      <c r="D408" s="21"/>
      <c r="E408" s="22"/>
      <c r="F408" s="22"/>
    </row>
    <row r="409" spans="1:7" x14ac:dyDescent="0.2">
      <c r="A409" s="18"/>
      <c r="B409" s="19"/>
      <c r="C409" s="20"/>
      <c r="D409" s="21"/>
      <c r="E409" s="22"/>
      <c r="F409" s="22"/>
      <c r="G409" s="22"/>
    </row>
  </sheetData>
  <mergeCells count="8">
    <mergeCell ref="A395:B395"/>
    <mergeCell ref="A397:B397"/>
    <mergeCell ref="C2:G5"/>
    <mergeCell ref="A8:B8"/>
    <mergeCell ref="A371:B371"/>
    <mergeCell ref="A379:B379"/>
    <mergeCell ref="A387:B387"/>
    <mergeCell ref="A393:B393"/>
  </mergeCells>
  <pageMargins left="1.1417322834645669" right="0.19685039370078741" top="0.39370078740157483" bottom="0.59055118110236227" header="0.39370078740157483" footer="0.31496062992125984"/>
  <pageSetup paperSize="9" scale="79" firstPageNumber="37" orientation="portrait" verticalDpi="300" r:id="rId1"/>
  <headerFooter alignWithMargins="0">
    <oddHeader>&amp;C&amp;"Arial Black,Regular"&amp;12
           &amp;R&amp;"Arial Black,Regular"040-17-MHM-g-G</oddHeader>
    <oddFooter xml:space="preserve">&amp;Cstr. &amp;P
</oddFooter>
  </headerFooter>
  <rowBreaks count="7" manualBreakCount="7">
    <brk id="84" max="6" man="1"/>
    <brk id="107" max="6" man="1"/>
    <brk id="264" max="6" man="1"/>
    <brk id="289" max="6" man="1"/>
    <brk id="318" max="6" man="1"/>
    <brk id="347" max="6" man="1"/>
    <brk id="36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workbookViewId="0">
      <selection activeCell="O16" sqref="O16"/>
    </sheetView>
  </sheetViews>
  <sheetFormatPr defaultRowHeight="12.75" x14ac:dyDescent="0.2"/>
  <cols>
    <col min="1" max="1" width="5.7109375" style="331" customWidth="1"/>
    <col min="2" max="2" width="43" style="332" customWidth="1"/>
    <col min="3" max="3" width="10.7109375" style="310" customWidth="1"/>
    <col min="4" max="4" width="8.7109375" style="333" customWidth="1"/>
    <col min="5" max="6" width="11.7109375" style="310" customWidth="1"/>
    <col min="7" max="8" width="9.140625" style="310"/>
    <col min="9" max="9" width="11" style="310" bestFit="1" customWidth="1"/>
    <col min="10" max="16384" width="9.140625" style="310"/>
  </cols>
  <sheetData>
    <row r="1" spans="1:6" ht="39" customHeight="1" x14ac:dyDescent="0.2">
      <c r="A1" s="308" t="s">
        <v>279</v>
      </c>
      <c r="B1" s="308" t="s">
        <v>280</v>
      </c>
      <c r="C1" s="308" t="s">
        <v>281</v>
      </c>
      <c r="D1" s="309" t="s">
        <v>229</v>
      </c>
      <c r="E1" s="308" t="s">
        <v>282</v>
      </c>
      <c r="F1" s="308" t="s">
        <v>283</v>
      </c>
    </row>
    <row r="2" spans="1:6" ht="84" customHeight="1" x14ac:dyDescent="0.2">
      <c r="A2" s="407" t="s">
        <v>284</v>
      </c>
      <c r="B2" s="408"/>
      <c r="C2" s="408"/>
      <c r="D2" s="408"/>
      <c r="E2" s="408"/>
      <c r="F2" s="408"/>
    </row>
    <row r="3" spans="1:6" ht="20.100000000000001" customHeight="1" x14ac:dyDescent="0.2">
      <c r="A3" s="311"/>
      <c r="B3" s="409"/>
      <c r="C3" s="410"/>
      <c r="D3" s="410"/>
      <c r="E3" s="410"/>
      <c r="F3" s="411"/>
    </row>
    <row r="4" spans="1:6" ht="20.100000000000001" customHeight="1" x14ac:dyDescent="0.2">
      <c r="A4" s="390" t="s">
        <v>0</v>
      </c>
      <c r="B4" s="413" t="s">
        <v>285</v>
      </c>
      <c r="C4" s="414"/>
      <c r="D4" s="395"/>
      <c r="E4" s="395"/>
      <c r="F4" s="396"/>
    </row>
    <row r="5" spans="1:6" ht="20.100000000000001" customHeight="1" x14ac:dyDescent="0.2">
      <c r="A5" s="391"/>
      <c r="B5" s="413"/>
      <c r="C5" s="415"/>
      <c r="D5" s="397"/>
      <c r="E5" s="397"/>
      <c r="F5" s="398"/>
    </row>
    <row r="6" spans="1:6" ht="20.100000000000001" customHeight="1" x14ac:dyDescent="0.2">
      <c r="A6" s="391"/>
      <c r="B6" s="413"/>
      <c r="C6" s="415"/>
      <c r="D6" s="397"/>
      <c r="E6" s="397"/>
      <c r="F6" s="398"/>
    </row>
    <row r="7" spans="1:6" ht="20.100000000000001" customHeight="1" x14ac:dyDescent="0.2">
      <c r="A7" s="391"/>
      <c r="B7" s="413"/>
      <c r="C7" s="415"/>
      <c r="D7" s="397"/>
      <c r="E7" s="397"/>
      <c r="F7" s="398"/>
    </row>
    <row r="8" spans="1:6" ht="20.100000000000001" customHeight="1" x14ac:dyDescent="0.2">
      <c r="A8" s="391"/>
      <c r="B8" s="413"/>
      <c r="C8" s="415"/>
      <c r="D8" s="397"/>
      <c r="E8" s="397"/>
      <c r="F8" s="398"/>
    </row>
    <row r="9" spans="1:6" ht="20.100000000000001" customHeight="1" x14ac:dyDescent="0.2">
      <c r="A9" s="391"/>
      <c r="B9" s="413"/>
      <c r="C9" s="415"/>
      <c r="D9" s="397"/>
      <c r="E9" s="397"/>
      <c r="F9" s="398"/>
    </row>
    <row r="10" spans="1:6" ht="20.100000000000001" customHeight="1" x14ac:dyDescent="0.2">
      <c r="A10" s="391"/>
      <c r="B10" s="413"/>
      <c r="C10" s="415"/>
      <c r="D10" s="397"/>
      <c r="E10" s="397"/>
      <c r="F10" s="398"/>
    </row>
    <row r="11" spans="1:6" ht="20.100000000000001" customHeight="1" x14ac:dyDescent="0.2">
      <c r="A11" s="391"/>
      <c r="B11" s="413"/>
      <c r="C11" s="415"/>
      <c r="D11" s="397"/>
      <c r="E11" s="397"/>
      <c r="F11" s="398"/>
    </row>
    <row r="12" spans="1:6" ht="20.100000000000001" customHeight="1" x14ac:dyDescent="0.2">
      <c r="A12" s="391"/>
      <c r="B12" s="413"/>
      <c r="C12" s="415"/>
      <c r="D12" s="397"/>
      <c r="E12" s="397"/>
      <c r="F12" s="398"/>
    </row>
    <row r="13" spans="1:6" ht="20.100000000000001" customHeight="1" x14ac:dyDescent="0.2">
      <c r="A13" s="391"/>
      <c r="B13" s="413"/>
      <c r="C13" s="415"/>
      <c r="D13" s="397"/>
      <c r="E13" s="397"/>
      <c r="F13" s="398"/>
    </row>
    <row r="14" spans="1:6" ht="20.100000000000001" customHeight="1" x14ac:dyDescent="0.2">
      <c r="A14" s="391"/>
      <c r="B14" s="413"/>
      <c r="C14" s="415"/>
      <c r="D14" s="397"/>
      <c r="E14" s="397"/>
      <c r="F14" s="398"/>
    </row>
    <row r="15" spans="1:6" ht="20.100000000000001" customHeight="1" x14ac:dyDescent="0.2">
      <c r="A15" s="391"/>
      <c r="B15" s="413"/>
      <c r="C15" s="415"/>
      <c r="D15" s="397"/>
      <c r="E15" s="397"/>
      <c r="F15" s="398"/>
    </row>
    <row r="16" spans="1:6" ht="20.100000000000001" customHeight="1" x14ac:dyDescent="0.2">
      <c r="A16" s="391"/>
      <c r="B16" s="413"/>
      <c r="C16" s="415"/>
      <c r="D16" s="397"/>
      <c r="E16" s="397"/>
      <c r="F16" s="398"/>
    </row>
    <row r="17" spans="1:6" ht="20.100000000000001" customHeight="1" x14ac:dyDescent="0.2">
      <c r="A17" s="391"/>
      <c r="B17" s="413"/>
      <c r="C17" s="415"/>
      <c r="D17" s="397"/>
      <c r="E17" s="397"/>
      <c r="F17" s="398"/>
    </row>
    <row r="18" spans="1:6" ht="20.100000000000001" customHeight="1" x14ac:dyDescent="0.2">
      <c r="A18" s="391"/>
      <c r="B18" s="413"/>
      <c r="C18" s="415"/>
      <c r="D18" s="397"/>
      <c r="E18" s="397"/>
      <c r="F18" s="398"/>
    </row>
    <row r="19" spans="1:6" ht="23.25" customHeight="1" x14ac:dyDescent="0.2">
      <c r="A19" s="391"/>
      <c r="B19" s="413"/>
      <c r="C19" s="415"/>
      <c r="D19" s="397"/>
      <c r="E19" s="397"/>
      <c r="F19" s="398"/>
    </row>
    <row r="20" spans="1:6" ht="4.5" customHeight="1" x14ac:dyDescent="0.2">
      <c r="A20" s="391"/>
      <c r="B20" s="413"/>
      <c r="C20" s="415"/>
      <c r="D20" s="397"/>
      <c r="E20" s="397"/>
      <c r="F20" s="398"/>
    </row>
    <row r="21" spans="1:6" ht="21" customHeight="1" x14ac:dyDescent="0.2">
      <c r="A21" s="412"/>
      <c r="B21" s="312"/>
      <c r="C21" s="313" t="s">
        <v>262</v>
      </c>
      <c r="D21" s="314">
        <v>1</v>
      </c>
      <c r="E21" s="315"/>
      <c r="F21" s="316"/>
    </row>
    <row r="22" spans="1:6" ht="25.5" customHeight="1" x14ac:dyDescent="0.2">
      <c r="A22" s="317"/>
      <c r="B22" s="318"/>
      <c r="C22" s="319"/>
      <c r="D22" s="320"/>
      <c r="E22" s="321"/>
      <c r="F22" s="322"/>
    </row>
    <row r="23" spans="1:6" ht="21" customHeight="1" x14ac:dyDescent="0.2">
      <c r="A23" s="390" t="s">
        <v>286</v>
      </c>
      <c r="B23" s="416" t="s">
        <v>287</v>
      </c>
      <c r="C23" s="414"/>
      <c r="D23" s="395"/>
      <c r="E23" s="395"/>
      <c r="F23" s="396"/>
    </row>
    <row r="24" spans="1:6" ht="23.25" customHeight="1" x14ac:dyDescent="0.2">
      <c r="A24" s="391"/>
      <c r="B24" s="416"/>
      <c r="C24" s="415"/>
      <c r="D24" s="397"/>
      <c r="E24" s="397"/>
      <c r="F24" s="398"/>
    </row>
    <row r="25" spans="1:6" ht="23.25" customHeight="1" x14ac:dyDescent="0.2">
      <c r="A25" s="391"/>
      <c r="B25" s="416"/>
      <c r="C25" s="415"/>
      <c r="D25" s="397"/>
      <c r="E25" s="397"/>
      <c r="F25" s="398"/>
    </row>
    <row r="26" spans="1:6" ht="23.25" customHeight="1" x14ac:dyDescent="0.2">
      <c r="A26" s="391"/>
      <c r="B26" s="416"/>
      <c r="C26" s="415"/>
      <c r="D26" s="397"/>
      <c r="E26" s="397"/>
      <c r="F26" s="398"/>
    </row>
    <row r="27" spans="1:6" ht="23.25" customHeight="1" x14ac:dyDescent="0.2">
      <c r="A27" s="391"/>
      <c r="B27" s="416"/>
      <c r="C27" s="415"/>
      <c r="D27" s="397"/>
      <c r="E27" s="397"/>
      <c r="F27" s="398"/>
    </row>
    <row r="28" spans="1:6" ht="54" customHeight="1" x14ac:dyDescent="0.2">
      <c r="A28" s="391"/>
      <c r="B28" s="416"/>
      <c r="C28" s="415"/>
      <c r="D28" s="397"/>
      <c r="E28" s="397"/>
      <c r="F28" s="398"/>
    </row>
    <row r="29" spans="1:6" ht="5.25" customHeight="1" x14ac:dyDescent="0.2">
      <c r="A29" s="391"/>
      <c r="B29" s="416"/>
      <c r="C29" s="415"/>
      <c r="D29" s="397"/>
      <c r="E29" s="397"/>
      <c r="F29" s="398"/>
    </row>
    <row r="30" spans="1:6" ht="21" customHeight="1" x14ac:dyDescent="0.2">
      <c r="A30" s="412"/>
      <c r="B30" s="312"/>
      <c r="C30" s="313" t="s">
        <v>262</v>
      </c>
      <c r="D30" s="314">
        <v>1</v>
      </c>
      <c r="E30" s="315"/>
      <c r="F30" s="316"/>
    </row>
    <row r="31" spans="1:6" ht="21" customHeight="1" x14ac:dyDescent="0.2">
      <c r="A31" s="317"/>
      <c r="B31" s="318"/>
      <c r="C31" s="319"/>
      <c r="D31" s="320"/>
      <c r="E31" s="321"/>
      <c r="F31" s="322"/>
    </row>
    <row r="32" spans="1:6" ht="15.75" customHeight="1" x14ac:dyDescent="0.2">
      <c r="A32" s="390" t="s">
        <v>288</v>
      </c>
      <c r="B32" s="392" t="s">
        <v>289</v>
      </c>
      <c r="C32" s="395"/>
      <c r="D32" s="395"/>
      <c r="E32" s="395"/>
      <c r="F32" s="396"/>
    </row>
    <row r="33" spans="1:9" ht="15.75" customHeight="1" x14ac:dyDescent="0.2">
      <c r="A33" s="391"/>
      <c r="B33" s="393"/>
      <c r="C33" s="397"/>
      <c r="D33" s="397"/>
      <c r="E33" s="397"/>
      <c r="F33" s="398"/>
    </row>
    <row r="34" spans="1:9" ht="15" customHeight="1" x14ac:dyDescent="0.2">
      <c r="A34" s="391"/>
      <c r="B34" s="394"/>
      <c r="C34" s="399"/>
      <c r="D34" s="399"/>
      <c r="E34" s="399"/>
      <c r="F34" s="400"/>
    </row>
    <row r="35" spans="1:9" ht="21" customHeight="1" x14ac:dyDescent="0.2">
      <c r="A35" s="391"/>
      <c r="B35" s="323"/>
      <c r="C35" s="313" t="s">
        <v>262</v>
      </c>
      <c r="D35" s="314">
        <v>1</v>
      </c>
      <c r="E35" s="315"/>
      <c r="F35" s="316"/>
    </row>
    <row r="36" spans="1:9" ht="20.100000000000001" customHeight="1" thickBot="1" x14ac:dyDescent="0.25">
      <c r="A36" s="324"/>
      <c r="B36" s="325"/>
      <c r="C36" s="325"/>
      <c r="D36" s="325"/>
      <c r="E36" s="325"/>
      <c r="F36" s="326"/>
    </row>
    <row r="37" spans="1:9" ht="24.95" customHeight="1" thickBot="1" x14ac:dyDescent="0.25">
      <c r="A37" s="327"/>
      <c r="B37" s="401" t="s">
        <v>290</v>
      </c>
      <c r="C37" s="402"/>
      <c r="D37" s="402"/>
      <c r="E37" s="403"/>
      <c r="F37" s="328"/>
      <c r="I37" s="329"/>
    </row>
    <row r="38" spans="1:9" ht="20.100000000000001" customHeight="1" x14ac:dyDescent="0.2">
      <c r="A38" s="330"/>
      <c r="B38" s="404"/>
      <c r="C38" s="405"/>
      <c r="D38" s="405"/>
      <c r="E38" s="405"/>
      <c r="F38" s="406"/>
    </row>
    <row r="39" spans="1:9" ht="20.100000000000001" customHeight="1" x14ac:dyDescent="0.2"/>
  </sheetData>
  <mergeCells count="13">
    <mergeCell ref="A23:A30"/>
    <mergeCell ref="B23:B29"/>
    <mergeCell ref="C23:F29"/>
    <mergeCell ref="A2:F2"/>
    <mergeCell ref="B3:F3"/>
    <mergeCell ref="A4:A21"/>
    <mergeCell ref="B4:B20"/>
    <mergeCell ref="C4:F20"/>
    <mergeCell ref="A32:A35"/>
    <mergeCell ref="B32:B34"/>
    <mergeCell ref="C32:F34"/>
    <mergeCell ref="B37:E37"/>
    <mergeCell ref="B38:F38"/>
  </mergeCells>
  <pageMargins left="0.9055118110236221" right="0.23622047244094491" top="1.6535433070866143" bottom="0.51181102362204722" header="0.19685039370078741"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3"/>
  <sheetViews>
    <sheetView showZeros="0" zoomScaleNormal="100" workbookViewId="0">
      <selection activeCell="L23" sqref="L23"/>
    </sheetView>
  </sheetViews>
  <sheetFormatPr defaultRowHeight="12.75" x14ac:dyDescent="0.2"/>
  <cols>
    <col min="1" max="1" width="5" style="299" customWidth="1"/>
    <col min="2" max="2" width="37.42578125" style="300" customWidth="1"/>
    <col min="3" max="3" width="7.42578125" style="231" customWidth="1"/>
    <col min="4" max="4" width="11" style="301" customWidth="1"/>
    <col min="5" max="5" width="3.42578125" style="217" customWidth="1"/>
    <col min="6" max="6" width="11.42578125" style="217" customWidth="1"/>
    <col min="7" max="7" width="0.140625" style="217" customWidth="1"/>
    <col min="8" max="8" width="16.7109375" style="217" customWidth="1"/>
    <col min="9" max="256" width="9.140625" style="217"/>
    <col min="257" max="257" width="5" style="217" customWidth="1"/>
    <col min="258" max="258" width="37.42578125" style="217" customWidth="1"/>
    <col min="259" max="259" width="7.42578125" style="217" customWidth="1"/>
    <col min="260" max="260" width="11" style="217" customWidth="1"/>
    <col min="261" max="261" width="3.42578125" style="217" customWidth="1"/>
    <col min="262" max="262" width="11.42578125" style="217" customWidth="1"/>
    <col min="263" max="263" width="0.140625" style="217" customWidth="1"/>
    <col min="264" max="264" width="16.7109375" style="217" customWidth="1"/>
    <col min="265" max="512" width="9.140625" style="217"/>
    <col min="513" max="513" width="5" style="217" customWidth="1"/>
    <col min="514" max="514" width="37.42578125" style="217" customWidth="1"/>
    <col min="515" max="515" width="7.42578125" style="217" customWidth="1"/>
    <col min="516" max="516" width="11" style="217" customWidth="1"/>
    <col min="517" max="517" width="3.42578125" style="217" customWidth="1"/>
    <col min="518" max="518" width="11.42578125" style="217" customWidth="1"/>
    <col min="519" max="519" width="0.140625" style="217" customWidth="1"/>
    <col min="520" max="520" width="16.7109375" style="217" customWidth="1"/>
    <col min="521" max="768" width="9.140625" style="217"/>
    <col min="769" max="769" width="5" style="217" customWidth="1"/>
    <col min="770" max="770" width="37.42578125" style="217" customWidth="1"/>
    <col min="771" max="771" width="7.42578125" style="217" customWidth="1"/>
    <col min="772" max="772" width="11" style="217" customWidth="1"/>
    <col min="773" max="773" width="3.42578125" style="217" customWidth="1"/>
    <col min="774" max="774" width="11.42578125" style="217" customWidth="1"/>
    <col min="775" max="775" width="0.140625" style="217" customWidth="1"/>
    <col min="776" max="776" width="16.7109375" style="217" customWidth="1"/>
    <col min="777" max="1024" width="9.140625" style="217"/>
    <col min="1025" max="1025" width="5" style="217" customWidth="1"/>
    <col min="1026" max="1026" width="37.42578125" style="217" customWidth="1"/>
    <col min="1027" max="1027" width="7.42578125" style="217" customWidth="1"/>
    <col min="1028" max="1028" width="11" style="217" customWidth="1"/>
    <col min="1029" max="1029" width="3.42578125" style="217" customWidth="1"/>
    <col min="1030" max="1030" width="11.42578125" style="217" customWidth="1"/>
    <col min="1031" max="1031" width="0.140625" style="217" customWidth="1"/>
    <col min="1032" max="1032" width="16.7109375" style="217" customWidth="1"/>
    <col min="1033" max="1280" width="9.140625" style="217"/>
    <col min="1281" max="1281" width="5" style="217" customWidth="1"/>
    <col min="1282" max="1282" width="37.42578125" style="217" customWidth="1"/>
    <col min="1283" max="1283" width="7.42578125" style="217" customWidth="1"/>
    <col min="1284" max="1284" width="11" style="217" customWidth="1"/>
    <col min="1285" max="1285" width="3.42578125" style="217" customWidth="1"/>
    <col min="1286" max="1286" width="11.42578125" style="217" customWidth="1"/>
    <col min="1287" max="1287" width="0.140625" style="217" customWidth="1"/>
    <col min="1288" max="1288" width="16.7109375" style="217" customWidth="1"/>
    <col min="1289" max="1536" width="9.140625" style="217"/>
    <col min="1537" max="1537" width="5" style="217" customWidth="1"/>
    <col min="1538" max="1538" width="37.42578125" style="217" customWidth="1"/>
    <col min="1539" max="1539" width="7.42578125" style="217" customWidth="1"/>
    <col min="1540" max="1540" width="11" style="217" customWidth="1"/>
    <col min="1541" max="1541" width="3.42578125" style="217" customWidth="1"/>
    <col min="1542" max="1542" width="11.42578125" style="217" customWidth="1"/>
    <col min="1543" max="1543" width="0.140625" style="217" customWidth="1"/>
    <col min="1544" max="1544" width="16.7109375" style="217" customWidth="1"/>
    <col min="1545" max="1792" width="9.140625" style="217"/>
    <col min="1793" max="1793" width="5" style="217" customWidth="1"/>
    <col min="1794" max="1794" width="37.42578125" style="217" customWidth="1"/>
    <col min="1795" max="1795" width="7.42578125" style="217" customWidth="1"/>
    <col min="1796" max="1796" width="11" style="217" customWidth="1"/>
    <col min="1797" max="1797" width="3.42578125" style="217" customWidth="1"/>
    <col min="1798" max="1798" width="11.42578125" style="217" customWidth="1"/>
    <col min="1799" max="1799" width="0.140625" style="217" customWidth="1"/>
    <col min="1800" max="1800" width="16.7109375" style="217" customWidth="1"/>
    <col min="1801" max="2048" width="9.140625" style="217"/>
    <col min="2049" max="2049" width="5" style="217" customWidth="1"/>
    <col min="2050" max="2050" width="37.42578125" style="217" customWidth="1"/>
    <col min="2051" max="2051" width="7.42578125" style="217" customWidth="1"/>
    <col min="2052" max="2052" width="11" style="217" customWidth="1"/>
    <col min="2053" max="2053" width="3.42578125" style="217" customWidth="1"/>
    <col min="2054" max="2054" width="11.42578125" style="217" customWidth="1"/>
    <col min="2055" max="2055" width="0.140625" style="217" customWidth="1"/>
    <col min="2056" max="2056" width="16.7109375" style="217" customWidth="1"/>
    <col min="2057" max="2304" width="9.140625" style="217"/>
    <col min="2305" max="2305" width="5" style="217" customWidth="1"/>
    <col min="2306" max="2306" width="37.42578125" style="217" customWidth="1"/>
    <col min="2307" max="2307" width="7.42578125" style="217" customWidth="1"/>
    <col min="2308" max="2308" width="11" style="217" customWidth="1"/>
    <col min="2309" max="2309" width="3.42578125" style="217" customWidth="1"/>
    <col min="2310" max="2310" width="11.42578125" style="217" customWidth="1"/>
    <col min="2311" max="2311" width="0.140625" style="217" customWidth="1"/>
    <col min="2312" max="2312" width="16.7109375" style="217" customWidth="1"/>
    <col min="2313" max="2560" width="9.140625" style="217"/>
    <col min="2561" max="2561" width="5" style="217" customWidth="1"/>
    <col min="2562" max="2562" width="37.42578125" style="217" customWidth="1"/>
    <col min="2563" max="2563" width="7.42578125" style="217" customWidth="1"/>
    <col min="2564" max="2564" width="11" style="217" customWidth="1"/>
    <col min="2565" max="2565" width="3.42578125" style="217" customWidth="1"/>
    <col min="2566" max="2566" width="11.42578125" style="217" customWidth="1"/>
    <col min="2567" max="2567" width="0.140625" style="217" customWidth="1"/>
    <col min="2568" max="2568" width="16.7109375" style="217" customWidth="1"/>
    <col min="2569" max="2816" width="9.140625" style="217"/>
    <col min="2817" max="2817" width="5" style="217" customWidth="1"/>
    <col min="2818" max="2818" width="37.42578125" style="217" customWidth="1"/>
    <col min="2819" max="2819" width="7.42578125" style="217" customWidth="1"/>
    <col min="2820" max="2820" width="11" style="217" customWidth="1"/>
    <col min="2821" max="2821" width="3.42578125" style="217" customWidth="1"/>
    <col min="2822" max="2822" width="11.42578125" style="217" customWidth="1"/>
    <col min="2823" max="2823" width="0.140625" style="217" customWidth="1"/>
    <col min="2824" max="2824" width="16.7109375" style="217" customWidth="1"/>
    <col min="2825" max="3072" width="9.140625" style="217"/>
    <col min="3073" max="3073" width="5" style="217" customWidth="1"/>
    <col min="3074" max="3074" width="37.42578125" style="217" customWidth="1"/>
    <col min="3075" max="3075" width="7.42578125" style="217" customWidth="1"/>
    <col min="3076" max="3076" width="11" style="217" customWidth="1"/>
    <col min="3077" max="3077" width="3.42578125" style="217" customWidth="1"/>
    <col min="3078" max="3078" width="11.42578125" style="217" customWidth="1"/>
    <col min="3079" max="3079" width="0.140625" style="217" customWidth="1"/>
    <col min="3080" max="3080" width="16.7109375" style="217" customWidth="1"/>
    <col min="3081" max="3328" width="9.140625" style="217"/>
    <col min="3329" max="3329" width="5" style="217" customWidth="1"/>
    <col min="3330" max="3330" width="37.42578125" style="217" customWidth="1"/>
    <col min="3331" max="3331" width="7.42578125" style="217" customWidth="1"/>
    <col min="3332" max="3332" width="11" style="217" customWidth="1"/>
    <col min="3333" max="3333" width="3.42578125" style="217" customWidth="1"/>
    <col min="3334" max="3334" width="11.42578125" style="217" customWidth="1"/>
    <col min="3335" max="3335" width="0.140625" style="217" customWidth="1"/>
    <col min="3336" max="3336" width="16.7109375" style="217" customWidth="1"/>
    <col min="3337" max="3584" width="9.140625" style="217"/>
    <col min="3585" max="3585" width="5" style="217" customWidth="1"/>
    <col min="3586" max="3586" width="37.42578125" style="217" customWidth="1"/>
    <col min="3587" max="3587" width="7.42578125" style="217" customWidth="1"/>
    <col min="3588" max="3588" width="11" style="217" customWidth="1"/>
    <col min="3589" max="3589" width="3.42578125" style="217" customWidth="1"/>
    <col min="3590" max="3590" width="11.42578125" style="217" customWidth="1"/>
    <col min="3591" max="3591" width="0.140625" style="217" customWidth="1"/>
    <col min="3592" max="3592" width="16.7109375" style="217" customWidth="1"/>
    <col min="3593" max="3840" width="9.140625" style="217"/>
    <col min="3841" max="3841" width="5" style="217" customWidth="1"/>
    <col min="3842" max="3842" width="37.42578125" style="217" customWidth="1"/>
    <col min="3843" max="3843" width="7.42578125" style="217" customWidth="1"/>
    <col min="3844" max="3844" width="11" style="217" customWidth="1"/>
    <col min="3845" max="3845" width="3.42578125" style="217" customWidth="1"/>
    <col min="3846" max="3846" width="11.42578125" style="217" customWidth="1"/>
    <col min="3847" max="3847" width="0.140625" style="217" customWidth="1"/>
    <col min="3848" max="3848" width="16.7109375" style="217" customWidth="1"/>
    <col min="3849" max="4096" width="9.140625" style="217"/>
    <col min="4097" max="4097" width="5" style="217" customWidth="1"/>
    <col min="4098" max="4098" width="37.42578125" style="217" customWidth="1"/>
    <col min="4099" max="4099" width="7.42578125" style="217" customWidth="1"/>
    <col min="4100" max="4100" width="11" style="217" customWidth="1"/>
    <col min="4101" max="4101" width="3.42578125" style="217" customWidth="1"/>
    <col min="4102" max="4102" width="11.42578125" style="217" customWidth="1"/>
    <col min="4103" max="4103" width="0.140625" style="217" customWidth="1"/>
    <col min="4104" max="4104" width="16.7109375" style="217" customWidth="1"/>
    <col min="4105" max="4352" width="9.140625" style="217"/>
    <col min="4353" max="4353" width="5" style="217" customWidth="1"/>
    <col min="4354" max="4354" width="37.42578125" style="217" customWidth="1"/>
    <col min="4355" max="4355" width="7.42578125" style="217" customWidth="1"/>
    <col min="4356" max="4356" width="11" style="217" customWidth="1"/>
    <col min="4357" max="4357" width="3.42578125" style="217" customWidth="1"/>
    <col min="4358" max="4358" width="11.42578125" style="217" customWidth="1"/>
    <col min="4359" max="4359" width="0.140625" style="217" customWidth="1"/>
    <col min="4360" max="4360" width="16.7109375" style="217" customWidth="1"/>
    <col min="4361" max="4608" width="9.140625" style="217"/>
    <col min="4609" max="4609" width="5" style="217" customWidth="1"/>
    <col min="4610" max="4610" width="37.42578125" style="217" customWidth="1"/>
    <col min="4611" max="4611" width="7.42578125" style="217" customWidth="1"/>
    <col min="4612" max="4612" width="11" style="217" customWidth="1"/>
    <col min="4613" max="4613" width="3.42578125" style="217" customWidth="1"/>
    <col min="4614" max="4614" width="11.42578125" style="217" customWidth="1"/>
    <col min="4615" max="4615" width="0.140625" style="217" customWidth="1"/>
    <col min="4616" max="4616" width="16.7109375" style="217" customWidth="1"/>
    <col min="4617" max="4864" width="9.140625" style="217"/>
    <col min="4865" max="4865" width="5" style="217" customWidth="1"/>
    <col min="4866" max="4866" width="37.42578125" style="217" customWidth="1"/>
    <col min="4867" max="4867" width="7.42578125" style="217" customWidth="1"/>
    <col min="4868" max="4868" width="11" style="217" customWidth="1"/>
    <col min="4869" max="4869" width="3.42578125" style="217" customWidth="1"/>
    <col min="4870" max="4870" width="11.42578125" style="217" customWidth="1"/>
    <col min="4871" max="4871" width="0.140625" style="217" customWidth="1"/>
    <col min="4872" max="4872" width="16.7109375" style="217" customWidth="1"/>
    <col min="4873" max="5120" width="9.140625" style="217"/>
    <col min="5121" max="5121" width="5" style="217" customWidth="1"/>
    <col min="5122" max="5122" width="37.42578125" style="217" customWidth="1"/>
    <col min="5123" max="5123" width="7.42578125" style="217" customWidth="1"/>
    <col min="5124" max="5124" width="11" style="217" customWidth="1"/>
    <col min="5125" max="5125" width="3.42578125" style="217" customWidth="1"/>
    <col min="5126" max="5126" width="11.42578125" style="217" customWidth="1"/>
    <col min="5127" max="5127" width="0.140625" style="217" customWidth="1"/>
    <col min="5128" max="5128" width="16.7109375" style="217" customWidth="1"/>
    <col min="5129" max="5376" width="9.140625" style="217"/>
    <col min="5377" max="5377" width="5" style="217" customWidth="1"/>
    <col min="5378" max="5378" width="37.42578125" style="217" customWidth="1"/>
    <col min="5379" max="5379" width="7.42578125" style="217" customWidth="1"/>
    <col min="5380" max="5380" width="11" style="217" customWidth="1"/>
    <col min="5381" max="5381" width="3.42578125" style="217" customWidth="1"/>
    <col min="5382" max="5382" width="11.42578125" style="217" customWidth="1"/>
    <col min="5383" max="5383" width="0.140625" style="217" customWidth="1"/>
    <col min="5384" max="5384" width="16.7109375" style="217" customWidth="1"/>
    <col min="5385" max="5632" width="9.140625" style="217"/>
    <col min="5633" max="5633" width="5" style="217" customWidth="1"/>
    <col min="5634" max="5634" width="37.42578125" style="217" customWidth="1"/>
    <col min="5635" max="5635" width="7.42578125" style="217" customWidth="1"/>
    <col min="5636" max="5636" width="11" style="217" customWidth="1"/>
    <col min="5637" max="5637" width="3.42578125" style="217" customWidth="1"/>
    <col min="5638" max="5638" width="11.42578125" style="217" customWidth="1"/>
    <col min="5639" max="5639" width="0.140625" style="217" customWidth="1"/>
    <col min="5640" max="5640" width="16.7109375" style="217" customWidth="1"/>
    <col min="5641" max="5888" width="9.140625" style="217"/>
    <col min="5889" max="5889" width="5" style="217" customWidth="1"/>
    <col min="5890" max="5890" width="37.42578125" style="217" customWidth="1"/>
    <col min="5891" max="5891" width="7.42578125" style="217" customWidth="1"/>
    <col min="5892" max="5892" width="11" style="217" customWidth="1"/>
    <col min="5893" max="5893" width="3.42578125" style="217" customWidth="1"/>
    <col min="5894" max="5894" width="11.42578125" style="217" customWidth="1"/>
    <col min="5895" max="5895" width="0.140625" style="217" customWidth="1"/>
    <col min="5896" max="5896" width="16.7109375" style="217" customWidth="1"/>
    <col min="5897" max="6144" width="9.140625" style="217"/>
    <col min="6145" max="6145" width="5" style="217" customWidth="1"/>
    <col min="6146" max="6146" width="37.42578125" style="217" customWidth="1"/>
    <col min="6147" max="6147" width="7.42578125" style="217" customWidth="1"/>
    <col min="6148" max="6148" width="11" style="217" customWidth="1"/>
    <col min="6149" max="6149" width="3.42578125" style="217" customWidth="1"/>
    <col min="6150" max="6150" width="11.42578125" style="217" customWidth="1"/>
    <col min="6151" max="6151" width="0.140625" style="217" customWidth="1"/>
    <col min="6152" max="6152" width="16.7109375" style="217" customWidth="1"/>
    <col min="6153" max="6400" width="9.140625" style="217"/>
    <col min="6401" max="6401" width="5" style="217" customWidth="1"/>
    <col min="6402" max="6402" width="37.42578125" style="217" customWidth="1"/>
    <col min="6403" max="6403" width="7.42578125" style="217" customWidth="1"/>
    <col min="6404" max="6404" width="11" style="217" customWidth="1"/>
    <col min="6405" max="6405" width="3.42578125" style="217" customWidth="1"/>
    <col min="6406" max="6406" width="11.42578125" style="217" customWidth="1"/>
    <col min="6407" max="6407" width="0.140625" style="217" customWidth="1"/>
    <col min="6408" max="6408" width="16.7109375" style="217" customWidth="1"/>
    <col min="6409" max="6656" width="9.140625" style="217"/>
    <col min="6657" max="6657" width="5" style="217" customWidth="1"/>
    <col min="6658" max="6658" width="37.42578125" style="217" customWidth="1"/>
    <col min="6659" max="6659" width="7.42578125" style="217" customWidth="1"/>
    <col min="6660" max="6660" width="11" style="217" customWidth="1"/>
    <col min="6661" max="6661" width="3.42578125" style="217" customWidth="1"/>
    <col min="6662" max="6662" width="11.42578125" style="217" customWidth="1"/>
    <col min="6663" max="6663" width="0.140625" style="217" customWidth="1"/>
    <col min="6664" max="6664" width="16.7109375" style="217" customWidth="1"/>
    <col min="6665" max="6912" width="9.140625" style="217"/>
    <col min="6913" max="6913" width="5" style="217" customWidth="1"/>
    <col min="6914" max="6914" width="37.42578125" style="217" customWidth="1"/>
    <col min="6915" max="6915" width="7.42578125" style="217" customWidth="1"/>
    <col min="6916" max="6916" width="11" style="217" customWidth="1"/>
    <col min="6917" max="6917" width="3.42578125" style="217" customWidth="1"/>
    <col min="6918" max="6918" width="11.42578125" style="217" customWidth="1"/>
    <col min="6919" max="6919" width="0.140625" style="217" customWidth="1"/>
    <col min="6920" max="6920" width="16.7109375" style="217" customWidth="1"/>
    <col min="6921" max="7168" width="9.140625" style="217"/>
    <col min="7169" max="7169" width="5" style="217" customWidth="1"/>
    <col min="7170" max="7170" width="37.42578125" style="217" customWidth="1"/>
    <col min="7171" max="7171" width="7.42578125" style="217" customWidth="1"/>
    <col min="7172" max="7172" width="11" style="217" customWidth="1"/>
    <col min="7173" max="7173" width="3.42578125" style="217" customWidth="1"/>
    <col min="7174" max="7174" width="11.42578125" style="217" customWidth="1"/>
    <col min="7175" max="7175" width="0.140625" style="217" customWidth="1"/>
    <col min="7176" max="7176" width="16.7109375" style="217" customWidth="1"/>
    <col min="7177" max="7424" width="9.140625" style="217"/>
    <col min="7425" max="7425" width="5" style="217" customWidth="1"/>
    <col min="7426" max="7426" width="37.42578125" style="217" customWidth="1"/>
    <col min="7427" max="7427" width="7.42578125" style="217" customWidth="1"/>
    <col min="7428" max="7428" width="11" style="217" customWidth="1"/>
    <col min="7429" max="7429" width="3.42578125" style="217" customWidth="1"/>
    <col min="7430" max="7430" width="11.42578125" style="217" customWidth="1"/>
    <col min="7431" max="7431" width="0.140625" style="217" customWidth="1"/>
    <col min="7432" max="7432" width="16.7109375" style="217" customWidth="1"/>
    <col min="7433" max="7680" width="9.140625" style="217"/>
    <col min="7681" max="7681" width="5" style="217" customWidth="1"/>
    <col min="7682" max="7682" width="37.42578125" style="217" customWidth="1"/>
    <col min="7683" max="7683" width="7.42578125" style="217" customWidth="1"/>
    <col min="7684" max="7684" width="11" style="217" customWidth="1"/>
    <col min="7685" max="7685" width="3.42578125" style="217" customWidth="1"/>
    <col min="7686" max="7686" width="11.42578125" style="217" customWidth="1"/>
    <col min="7687" max="7687" width="0.140625" style="217" customWidth="1"/>
    <col min="7688" max="7688" width="16.7109375" style="217" customWidth="1"/>
    <col min="7689" max="7936" width="9.140625" style="217"/>
    <col min="7937" max="7937" width="5" style="217" customWidth="1"/>
    <col min="7938" max="7938" width="37.42578125" style="217" customWidth="1"/>
    <col min="7939" max="7939" width="7.42578125" style="217" customWidth="1"/>
    <col min="7940" max="7940" width="11" style="217" customWidth="1"/>
    <col min="7941" max="7941" width="3.42578125" style="217" customWidth="1"/>
    <col min="7942" max="7942" width="11.42578125" style="217" customWidth="1"/>
    <col min="7943" max="7943" width="0.140625" style="217" customWidth="1"/>
    <col min="7944" max="7944" width="16.7109375" style="217" customWidth="1"/>
    <col min="7945" max="8192" width="9.140625" style="217"/>
    <col min="8193" max="8193" width="5" style="217" customWidth="1"/>
    <col min="8194" max="8194" width="37.42578125" style="217" customWidth="1"/>
    <col min="8195" max="8195" width="7.42578125" style="217" customWidth="1"/>
    <col min="8196" max="8196" width="11" style="217" customWidth="1"/>
    <col min="8197" max="8197" width="3.42578125" style="217" customWidth="1"/>
    <col min="8198" max="8198" width="11.42578125" style="217" customWidth="1"/>
    <col min="8199" max="8199" width="0.140625" style="217" customWidth="1"/>
    <col min="8200" max="8200" width="16.7109375" style="217" customWidth="1"/>
    <col min="8201" max="8448" width="9.140625" style="217"/>
    <col min="8449" max="8449" width="5" style="217" customWidth="1"/>
    <col min="8450" max="8450" width="37.42578125" style="217" customWidth="1"/>
    <col min="8451" max="8451" width="7.42578125" style="217" customWidth="1"/>
    <col min="8452" max="8452" width="11" style="217" customWidth="1"/>
    <col min="8453" max="8453" width="3.42578125" style="217" customWidth="1"/>
    <col min="8454" max="8454" width="11.42578125" style="217" customWidth="1"/>
    <col min="8455" max="8455" width="0.140625" style="217" customWidth="1"/>
    <col min="8456" max="8456" width="16.7109375" style="217" customWidth="1"/>
    <col min="8457" max="8704" width="9.140625" style="217"/>
    <col min="8705" max="8705" width="5" style="217" customWidth="1"/>
    <col min="8706" max="8706" width="37.42578125" style="217" customWidth="1"/>
    <col min="8707" max="8707" width="7.42578125" style="217" customWidth="1"/>
    <col min="8708" max="8708" width="11" style="217" customWidth="1"/>
    <col min="8709" max="8709" width="3.42578125" style="217" customWidth="1"/>
    <col min="8710" max="8710" width="11.42578125" style="217" customWidth="1"/>
    <col min="8711" max="8711" width="0.140625" style="217" customWidth="1"/>
    <col min="8712" max="8712" width="16.7109375" style="217" customWidth="1"/>
    <col min="8713" max="8960" width="9.140625" style="217"/>
    <col min="8961" max="8961" width="5" style="217" customWidth="1"/>
    <col min="8962" max="8962" width="37.42578125" style="217" customWidth="1"/>
    <col min="8963" max="8963" width="7.42578125" style="217" customWidth="1"/>
    <col min="8964" max="8964" width="11" style="217" customWidth="1"/>
    <col min="8965" max="8965" width="3.42578125" style="217" customWidth="1"/>
    <col min="8966" max="8966" width="11.42578125" style="217" customWidth="1"/>
    <col min="8967" max="8967" width="0.140625" style="217" customWidth="1"/>
    <col min="8968" max="8968" width="16.7109375" style="217" customWidth="1"/>
    <col min="8969" max="9216" width="9.140625" style="217"/>
    <col min="9217" max="9217" width="5" style="217" customWidth="1"/>
    <col min="9218" max="9218" width="37.42578125" style="217" customWidth="1"/>
    <col min="9219" max="9219" width="7.42578125" style="217" customWidth="1"/>
    <col min="9220" max="9220" width="11" style="217" customWidth="1"/>
    <col min="9221" max="9221" width="3.42578125" style="217" customWidth="1"/>
    <col min="9222" max="9222" width="11.42578125" style="217" customWidth="1"/>
    <col min="9223" max="9223" width="0.140625" style="217" customWidth="1"/>
    <col min="9224" max="9224" width="16.7109375" style="217" customWidth="1"/>
    <col min="9225" max="9472" width="9.140625" style="217"/>
    <col min="9473" max="9473" width="5" style="217" customWidth="1"/>
    <col min="9474" max="9474" width="37.42578125" style="217" customWidth="1"/>
    <col min="9475" max="9475" width="7.42578125" style="217" customWidth="1"/>
    <col min="9476" max="9476" width="11" style="217" customWidth="1"/>
    <col min="9477" max="9477" width="3.42578125" style="217" customWidth="1"/>
    <col min="9478" max="9478" width="11.42578125" style="217" customWidth="1"/>
    <col min="9479" max="9479" width="0.140625" style="217" customWidth="1"/>
    <col min="9480" max="9480" width="16.7109375" style="217" customWidth="1"/>
    <col min="9481" max="9728" width="9.140625" style="217"/>
    <col min="9729" max="9729" width="5" style="217" customWidth="1"/>
    <col min="9730" max="9730" width="37.42578125" style="217" customWidth="1"/>
    <col min="9731" max="9731" width="7.42578125" style="217" customWidth="1"/>
    <col min="9732" max="9732" width="11" style="217" customWidth="1"/>
    <col min="9733" max="9733" width="3.42578125" style="217" customWidth="1"/>
    <col min="9734" max="9734" width="11.42578125" style="217" customWidth="1"/>
    <col min="9735" max="9735" width="0.140625" style="217" customWidth="1"/>
    <col min="9736" max="9736" width="16.7109375" style="217" customWidth="1"/>
    <col min="9737" max="9984" width="9.140625" style="217"/>
    <col min="9985" max="9985" width="5" style="217" customWidth="1"/>
    <col min="9986" max="9986" width="37.42578125" style="217" customWidth="1"/>
    <col min="9987" max="9987" width="7.42578125" style="217" customWidth="1"/>
    <col min="9988" max="9988" width="11" style="217" customWidth="1"/>
    <col min="9989" max="9989" width="3.42578125" style="217" customWidth="1"/>
    <col min="9990" max="9990" width="11.42578125" style="217" customWidth="1"/>
    <col min="9991" max="9991" width="0.140625" style="217" customWidth="1"/>
    <col min="9992" max="9992" width="16.7109375" style="217" customWidth="1"/>
    <col min="9993" max="10240" width="9.140625" style="217"/>
    <col min="10241" max="10241" width="5" style="217" customWidth="1"/>
    <col min="10242" max="10242" width="37.42578125" style="217" customWidth="1"/>
    <col min="10243" max="10243" width="7.42578125" style="217" customWidth="1"/>
    <col min="10244" max="10244" width="11" style="217" customWidth="1"/>
    <col min="10245" max="10245" width="3.42578125" style="217" customWidth="1"/>
    <col min="10246" max="10246" width="11.42578125" style="217" customWidth="1"/>
    <col min="10247" max="10247" width="0.140625" style="217" customWidth="1"/>
    <col min="10248" max="10248" width="16.7109375" style="217" customWidth="1"/>
    <col min="10249" max="10496" width="9.140625" style="217"/>
    <col min="10497" max="10497" width="5" style="217" customWidth="1"/>
    <col min="10498" max="10498" width="37.42578125" style="217" customWidth="1"/>
    <col min="10499" max="10499" width="7.42578125" style="217" customWidth="1"/>
    <col min="10500" max="10500" width="11" style="217" customWidth="1"/>
    <col min="10501" max="10501" width="3.42578125" style="217" customWidth="1"/>
    <col min="10502" max="10502" width="11.42578125" style="217" customWidth="1"/>
    <col min="10503" max="10503" width="0.140625" style="217" customWidth="1"/>
    <col min="10504" max="10504" width="16.7109375" style="217" customWidth="1"/>
    <col min="10505" max="10752" width="9.140625" style="217"/>
    <col min="10753" max="10753" width="5" style="217" customWidth="1"/>
    <col min="10754" max="10754" width="37.42578125" style="217" customWidth="1"/>
    <col min="10755" max="10755" width="7.42578125" style="217" customWidth="1"/>
    <col min="10756" max="10756" width="11" style="217" customWidth="1"/>
    <col min="10757" max="10757" width="3.42578125" style="217" customWidth="1"/>
    <col min="10758" max="10758" width="11.42578125" style="217" customWidth="1"/>
    <col min="10759" max="10759" width="0.140625" style="217" customWidth="1"/>
    <col min="10760" max="10760" width="16.7109375" style="217" customWidth="1"/>
    <col min="10761" max="11008" width="9.140625" style="217"/>
    <col min="11009" max="11009" width="5" style="217" customWidth="1"/>
    <col min="11010" max="11010" width="37.42578125" style="217" customWidth="1"/>
    <col min="11011" max="11011" width="7.42578125" style="217" customWidth="1"/>
    <col min="11012" max="11012" width="11" style="217" customWidth="1"/>
    <col min="11013" max="11013" width="3.42578125" style="217" customWidth="1"/>
    <col min="11014" max="11014" width="11.42578125" style="217" customWidth="1"/>
    <col min="11015" max="11015" width="0.140625" style="217" customWidth="1"/>
    <col min="11016" max="11016" width="16.7109375" style="217" customWidth="1"/>
    <col min="11017" max="11264" width="9.140625" style="217"/>
    <col min="11265" max="11265" width="5" style="217" customWidth="1"/>
    <col min="11266" max="11266" width="37.42578125" style="217" customWidth="1"/>
    <col min="11267" max="11267" width="7.42578125" style="217" customWidth="1"/>
    <col min="11268" max="11268" width="11" style="217" customWidth="1"/>
    <col min="11269" max="11269" width="3.42578125" style="217" customWidth="1"/>
    <col min="11270" max="11270" width="11.42578125" style="217" customWidth="1"/>
    <col min="11271" max="11271" width="0.140625" style="217" customWidth="1"/>
    <col min="11272" max="11272" width="16.7109375" style="217" customWidth="1"/>
    <col min="11273" max="11520" width="9.140625" style="217"/>
    <col min="11521" max="11521" width="5" style="217" customWidth="1"/>
    <col min="11522" max="11522" width="37.42578125" style="217" customWidth="1"/>
    <col min="11523" max="11523" width="7.42578125" style="217" customWidth="1"/>
    <col min="11524" max="11524" width="11" style="217" customWidth="1"/>
    <col min="11525" max="11525" width="3.42578125" style="217" customWidth="1"/>
    <col min="11526" max="11526" width="11.42578125" style="217" customWidth="1"/>
    <col min="11527" max="11527" width="0.140625" style="217" customWidth="1"/>
    <col min="11528" max="11528" width="16.7109375" style="217" customWidth="1"/>
    <col min="11529" max="11776" width="9.140625" style="217"/>
    <col min="11777" max="11777" width="5" style="217" customWidth="1"/>
    <col min="11778" max="11778" width="37.42578125" style="217" customWidth="1"/>
    <col min="11779" max="11779" width="7.42578125" style="217" customWidth="1"/>
    <col min="11780" max="11780" width="11" style="217" customWidth="1"/>
    <col min="11781" max="11781" width="3.42578125" style="217" customWidth="1"/>
    <col min="11782" max="11782" width="11.42578125" style="217" customWidth="1"/>
    <col min="11783" max="11783" width="0.140625" style="217" customWidth="1"/>
    <col min="11784" max="11784" width="16.7109375" style="217" customWidth="1"/>
    <col min="11785" max="12032" width="9.140625" style="217"/>
    <col min="12033" max="12033" width="5" style="217" customWidth="1"/>
    <col min="12034" max="12034" width="37.42578125" style="217" customWidth="1"/>
    <col min="12035" max="12035" width="7.42578125" style="217" customWidth="1"/>
    <col min="12036" max="12036" width="11" style="217" customWidth="1"/>
    <col min="12037" max="12037" width="3.42578125" style="217" customWidth="1"/>
    <col min="12038" max="12038" width="11.42578125" style="217" customWidth="1"/>
    <col min="12039" max="12039" width="0.140625" style="217" customWidth="1"/>
    <col min="12040" max="12040" width="16.7109375" style="217" customWidth="1"/>
    <col min="12041" max="12288" width="9.140625" style="217"/>
    <col min="12289" max="12289" width="5" style="217" customWidth="1"/>
    <col min="12290" max="12290" width="37.42578125" style="217" customWidth="1"/>
    <col min="12291" max="12291" width="7.42578125" style="217" customWidth="1"/>
    <col min="12292" max="12292" width="11" style="217" customWidth="1"/>
    <col min="12293" max="12293" width="3.42578125" style="217" customWidth="1"/>
    <col min="12294" max="12294" width="11.42578125" style="217" customWidth="1"/>
    <col min="12295" max="12295" width="0.140625" style="217" customWidth="1"/>
    <col min="12296" max="12296" width="16.7109375" style="217" customWidth="1"/>
    <col min="12297" max="12544" width="9.140625" style="217"/>
    <col min="12545" max="12545" width="5" style="217" customWidth="1"/>
    <col min="12546" max="12546" width="37.42578125" style="217" customWidth="1"/>
    <col min="12547" max="12547" width="7.42578125" style="217" customWidth="1"/>
    <col min="12548" max="12548" width="11" style="217" customWidth="1"/>
    <col min="12549" max="12549" width="3.42578125" style="217" customWidth="1"/>
    <col min="12550" max="12550" width="11.42578125" style="217" customWidth="1"/>
    <col min="12551" max="12551" width="0.140625" style="217" customWidth="1"/>
    <col min="12552" max="12552" width="16.7109375" style="217" customWidth="1"/>
    <col min="12553" max="12800" width="9.140625" style="217"/>
    <col min="12801" max="12801" width="5" style="217" customWidth="1"/>
    <col min="12802" max="12802" width="37.42578125" style="217" customWidth="1"/>
    <col min="12803" max="12803" width="7.42578125" style="217" customWidth="1"/>
    <col min="12804" max="12804" width="11" style="217" customWidth="1"/>
    <col min="12805" max="12805" width="3.42578125" style="217" customWidth="1"/>
    <col min="12806" max="12806" width="11.42578125" style="217" customWidth="1"/>
    <col min="12807" max="12807" width="0.140625" style="217" customWidth="1"/>
    <col min="12808" max="12808" width="16.7109375" style="217" customWidth="1"/>
    <col min="12809" max="13056" width="9.140625" style="217"/>
    <col min="13057" max="13057" width="5" style="217" customWidth="1"/>
    <col min="13058" max="13058" width="37.42578125" style="217" customWidth="1"/>
    <col min="13059" max="13059" width="7.42578125" style="217" customWidth="1"/>
    <col min="13060" max="13060" width="11" style="217" customWidth="1"/>
    <col min="13061" max="13061" width="3.42578125" style="217" customWidth="1"/>
    <col min="13062" max="13062" width="11.42578125" style="217" customWidth="1"/>
    <col min="13063" max="13063" width="0.140625" style="217" customWidth="1"/>
    <col min="13064" max="13064" width="16.7109375" style="217" customWidth="1"/>
    <col min="13065" max="13312" width="9.140625" style="217"/>
    <col min="13313" max="13313" width="5" style="217" customWidth="1"/>
    <col min="13314" max="13314" width="37.42578125" style="217" customWidth="1"/>
    <col min="13315" max="13315" width="7.42578125" style="217" customWidth="1"/>
    <col min="13316" max="13316" width="11" style="217" customWidth="1"/>
    <col min="13317" max="13317" width="3.42578125" style="217" customWidth="1"/>
    <col min="13318" max="13318" width="11.42578125" style="217" customWidth="1"/>
    <col min="13319" max="13319" width="0.140625" style="217" customWidth="1"/>
    <col min="13320" max="13320" width="16.7109375" style="217" customWidth="1"/>
    <col min="13321" max="13568" width="9.140625" style="217"/>
    <col min="13569" max="13569" width="5" style="217" customWidth="1"/>
    <col min="13570" max="13570" width="37.42578125" style="217" customWidth="1"/>
    <col min="13571" max="13571" width="7.42578125" style="217" customWidth="1"/>
    <col min="13572" max="13572" width="11" style="217" customWidth="1"/>
    <col min="13573" max="13573" width="3.42578125" style="217" customWidth="1"/>
    <col min="13574" max="13574" width="11.42578125" style="217" customWidth="1"/>
    <col min="13575" max="13575" width="0.140625" style="217" customWidth="1"/>
    <col min="13576" max="13576" width="16.7109375" style="217" customWidth="1"/>
    <col min="13577" max="13824" width="9.140625" style="217"/>
    <col min="13825" max="13825" width="5" style="217" customWidth="1"/>
    <col min="13826" max="13826" width="37.42578125" style="217" customWidth="1"/>
    <col min="13827" max="13827" width="7.42578125" style="217" customWidth="1"/>
    <col min="13828" max="13828" width="11" style="217" customWidth="1"/>
    <col min="13829" max="13829" width="3.42578125" style="217" customWidth="1"/>
    <col min="13830" max="13830" width="11.42578125" style="217" customWidth="1"/>
    <col min="13831" max="13831" width="0.140625" style="217" customWidth="1"/>
    <col min="13832" max="13832" width="16.7109375" style="217" customWidth="1"/>
    <col min="13833" max="14080" width="9.140625" style="217"/>
    <col min="14081" max="14081" width="5" style="217" customWidth="1"/>
    <col min="14082" max="14082" width="37.42578125" style="217" customWidth="1"/>
    <col min="14083" max="14083" width="7.42578125" style="217" customWidth="1"/>
    <col min="14084" max="14084" width="11" style="217" customWidth="1"/>
    <col min="14085" max="14085" width="3.42578125" style="217" customWidth="1"/>
    <col min="14086" max="14086" width="11.42578125" style="217" customWidth="1"/>
    <col min="14087" max="14087" width="0.140625" style="217" customWidth="1"/>
    <col min="14088" max="14088" width="16.7109375" style="217" customWidth="1"/>
    <col min="14089" max="14336" width="9.140625" style="217"/>
    <col min="14337" max="14337" width="5" style="217" customWidth="1"/>
    <col min="14338" max="14338" width="37.42578125" style="217" customWidth="1"/>
    <col min="14339" max="14339" width="7.42578125" style="217" customWidth="1"/>
    <col min="14340" max="14340" width="11" style="217" customWidth="1"/>
    <col min="14341" max="14341" width="3.42578125" style="217" customWidth="1"/>
    <col min="14342" max="14342" width="11.42578125" style="217" customWidth="1"/>
    <col min="14343" max="14343" width="0.140625" style="217" customWidth="1"/>
    <col min="14344" max="14344" width="16.7109375" style="217" customWidth="1"/>
    <col min="14345" max="14592" width="9.140625" style="217"/>
    <col min="14593" max="14593" width="5" style="217" customWidth="1"/>
    <col min="14594" max="14594" width="37.42578125" style="217" customWidth="1"/>
    <col min="14595" max="14595" width="7.42578125" style="217" customWidth="1"/>
    <col min="14596" max="14596" width="11" style="217" customWidth="1"/>
    <col min="14597" max="14597" width="3.42578125" style="217" customWidth="1"/>
    <col min="14598" max="14598" width="11.42578125" style="217" customWidth="1"/>
    <col min="14599" max="14599" width="0.140625" style="217" customWidth="1"/>
    <col min="14600" max="14600" width="16.7109375" style="217" customWidth="1"/>
    <col min="14601" max="14848" width="9.140625" style="217"/>
    <col min="14849" max="14849" width="5" style="217" customWidth="1"/>
    <col min="14850" max="14850" width="37.42578125" style="217" customWidth="1"/>
    <col min="14851" max="14851" width="7.42578125" style="217" customWidth="1"/>
    <col min="14852" max="14852" width="11" style="217" customWidth="1"/>
    <col min="14853" max="14853" width="3.42578125" style="217" customWidth="1"/>
    <col min="14854" max="14854" width="11.42578125" style="217" customWidth="1"/>
    <col min="14855" max="14855" width="0.140625" style="217" customWidth="1"/>
    <col min="14856" max="14856" width="16.7109375" style="217" customWidth="1"/>
    <col min="14857" max="15104" width="9.140625" style="217"/>
    <col min="15105" max="15105" width="5" style="217" customWidth="1"/>
    <col min="15106" max="15106" width="37.42578125" style="217" customWidth="1"/>
    <col min="15107" max="15107" width="7.42578125" style="217" customWidth="1"/>
    <col min="15108" max="15108" width="11" style="217" customWidth="1"/>
    <col min="15109" max="15109" width="3.42578125" style="217" customWidth="1"/>
    <col min="15110" max="15110" width="11.42578125" style="217" customWidth="1"/>
    <col min="15111" max="15111" width="0.140625" style="217" customWidth="1"/>
    <col min="15112" max="15112" width="16.7109375" style="217" customWidth="1"/>
    <col min="15113" max="15360" width="9.140625" style="217"/>
    <col min="15361" max="15361" width="5" style="217" customWidth="1"/>
    <col min="15362" max="15362" width="37.42578125" style="217" customWidth="1"/>
    <col min="15363" max="15363" width="7.42578125" style="217" customWidth="1"/>
    <col min="15364" max="15364" width="11" style="217" customWidth="1"/>
    <col min="15365" max="15365" width="3.42578125" style="217" customWidth="1"/>
    <col min="15366" max="15366" width="11.42578125" style="217" customWidth="1"/>
    <col min="15367" max="15367" width="0.140625" style="217" customWidth="1"/>
    <col min="15368" max="15368" width="16.7109375" style="217" customWidth="1"/>
    <col min="15369" max="15616" width="9.140625" style="217"/>
    <col min="15617" max="15617" width="5" style="217" customWidth="1"/>
    <col min="15618" max="15618" width="37.42578125" style="217" customWidth="1"/>
    <col min="15619" max="15619" width="7.42578125" style="217" customWidth="1"/>
    <col min="15620" max="15620" width="11" style="217" customWidth="1"/>
    <col min="15621" max="15621" width="3.42578125" style="217" customWidth="1"/>
    <col min="15622" max="15622" width="11.42578125" style="217" customWidth="1"/>
    <col min="15623" max="15623" width="0.140625" style="217" customWidth="1"/>
    <col min="15624" max="15624" width="16.7109375" style="217" customWidth="1"/>
    <col min="15625" max="15872" width="9.140625" style="217"/>
    <col min="15873" max="15873" width="5" style="217" customWidth="1"/>
    <col min="15874" max="15874" width="37.42578125" style="217" customWidth="1"/>
    <col min="15875" max="15875" width="7.42578125" style="217" customWidth="1"/>
    <col min="15876" max="15876" width="11" style="217" customWidth="1"/>
    <col min="15877" max="15877" width="3.42578125" style="217" customWidth="1"/>
    <col min="15878" max="15878" width="11.42578125" style="217" customWidth="1"/>
    <col min="15879" max="15879" width="0.140625" style="217" customWidth="1"/>
    <col min="15880" max="15880" width="16.7109375" style="217" customWidth="1"/>
    <col min="15881" max="16128" width="9.140625" style="217"/>
    <col min="16129" max="16129" width="5" style="217" customWidth="1"/>
    <col min="16130" max="16130" width="37.42578125" style="217" customWidth="1"/>
    <col min="16131" max="16131" width="7.42578125" style="217" customWidth="1"/>
    <col min="16132" max="16132" width="11" style="217" customWidth="1"/>
    <col min="16133" max="16133" width="3.42578125" style="217" customWidth="1"/>
    <col min="16134" max="16134" width="11.42578125" style="217" customWidth="1"/>
    <col min="16135" max="16135" width="0.140625" style="217" customWidth="1"/>
    <col min="16136" max="16136" width="16.7109375" style="217" customWidth="1"/>
    <col min="16137" max="16384" width="9.140625" style="217"/>
  </cols>
  <sheetData>
    <row r="1" spans="1:9" ht="25.5" x14ac:dyDescent="0.2">
      <c r="A1" s="214" t="s">
        <v>226</v>
      </c>
      <c r="B1" s="215" t="s">
        <v>227</v>
      </c>
      <c r="C1" s="215" t="s">
        <v>228</v>
      </c>
      <c r="D1" s="216" t="s">
        <v>229</v>
      </c>
      <c r="E1" s="215"/>
      <c r="F1" s="215" t="s">
        <v>230</v>
      </c>
      <c r="G1" s="215"/>
      <c r="H1" s="215" t="s">
        <v>231</v>
      </c>
    </row>
    <row r="2" spans="1:9" ht="5.25" customHeight="1" x14ac:dyDescent="0.2">
      <c r="A2" s="218"/>
      <c r="B2" s="219"/>
      <c r="C2" s="220"/>
      <c r="D2" s="221"/>
      <c r="E2" s="222"/>
      <c r="F2" s="223"/>
      <c r="G2" s="222"/>
      <c r="H2" s="222"/>
    </row>
    <row r="3" spans="1:9" ht="45" x14ac:dyDescent="0.2">
      <c r="A3" s="224"/>
      <c r="B3" s="225" t="s">
        <v>232</v>
      </c>
      <c r="C3" s="226"/>
      <c r="D3" s="227"/>
      <c r="E3" s="228"/>
      <c r="F3" s="228"/>
      <c r="G3" s="222"/>
      <c r="H3" s="222"/>
    </row>
    <row r="4" spans="1:9" ht="12.75" customHeight="1" x14ac:dyDescent="0.2">
      <c r="A4" s="229"/>
      <c r="B4" s="230"/>
      <c r="D4" s="232"/>
      <c r="E4" s="233"/>
      <c r="F4" s="234"/>
      <c r="G4" s="235"/>
      <c r="H4" s="235"/>
    </row>
    <row r="5" spans="1:9" ht="30" x14ac:dyDescent="0.25">
      <c r="A5" s="229"/>
      <c r="B5" s="225" t="s">
        <v>233</v>
      </c>
      <c r="C5" s="236"/>
      <c r="D5" s="237"/>
      <c r="E5" s="237"/>
      <c r="F5" s="237"/>
      <c r="G5" s="235"/>
      <c r="H5" s="238"/>
    </row>
    <row r="6" spans="1:9" ht="13.5" customHeight="1" x14ac:dyDescent="0.25">
      <c r="A6" s="239"/>
      <c r="B6" s="240"/>
      <c r="C6" s="236"/>
      <c r="D6" s="237"/>
      <c r="E6" s="237"/>
      <c r="F6" s="237"/>
      <c r="G6" s="235"/>
      <c r="H6" s="238" t="str">
        <f>IF(F6=0,"",PRODUCT(D6:F6))</f>
        <v/>
      </c>
    </row>
    <row r="7" spans="1:9" ht="41.25" customHeight="1" x14ac:dyDescent="0.25">
      <c r="A7" s="239">
        <f>MAX($A$1:A6)+1</f>
        <v>1</v>
      </c>
      <c r="B7" s="241" t="s">
        <v>234</v>
      </c>
      <c r="C7" s="236"/>
      <c r="D7" s="237"/>
      <c r="E7" s="237"/>
      <c r="F7" s="242"/>
      <c r="G7" s="235"/>
      <c r="H7" s="238"/>
      <c r="I7" s="235"/>
    </row>
    <row r="8" spans="1:9" ht="15" customHeight="1" x14ac:dyDescent="0.25">
      <c r="A8" s="243"/>
      <c r="B8" s="244"/>
      <c r="C8" s="236"/>
      <c r="D8" s="237"/>
      <c r="E8" s="237"/>
      <c r="F8" s="242"/>
      <c r="G8" s="235"/>
      <c r="H8" s="238"/>
      <c r="I8" s="235"/>
    </row>
    <row r="9" spans="1:9" ht="13.5" customHeight="1" x14ac:dyDescent="0.25">
      <c r="A9" s="239"/>
      <c r="B9" s="245" t="s">
        <v>235</v>
      </c>
      <c r="C9" s="236" t="s">
        <v>25</v>
      </c>
      <c r="D9" s="237">
        <v>1</v>
      </c>
      <c r="E9" s="237"/>
      <c r="F9" s="237"/>
      <c r="G9" s="235"/>
      <c r="H9" s="238" t="str">
        <f t="shared" ref="H9:H14" si="0">IF(F9=0,"",PRODUCT(D9:F9))</f>
        <v/>
      </c>
    </row>
    <row r="10" spans="1:9" ht="13.5" customHeight="1" x14ac:dyDescent="0.25">
      <c r="A10" s="239"/>
      <c r="B10" s="246" t="s">
        <v>236</v>
      </c>
      <c r="C10" s="236" t="s">
        <v>25</v>
      </c>
      <c r="D10" s="237">
        <v>1</v>
      </c>
      <c r="E10" s="237"/>
      <c r="F10" s="237"/>
      <c r="G10" s="235"/>
      <c r="H10" s="238" t="str">
        <f t="shared" si="0"/>
        <v/>
      </c>
    </row>
    <row r="11" spans="1:9" ht="13.5" customHeight="1" x14ac:dyDescent="0.25">
      <c r="A11" s="239"/>
      <c r="B11" s="245" t="s">
        <v>237</v>
      </c>
      <c r="C11" s="236" t="s">
        <v>25</v>
      </c>
      <c r="D11" s="237">
        <v>2</v>
      </c>
      <c r="E11" s="237"/>
      <c r="F11" s="237"/>
      <c r="G11" s="235"/>
      <c r="H11" s="238" t="str">
        <f t="shared" si="0"/>
        <v/>
      </c>
    </row>
    <row r="12" spans="1:9" ht="24.75" customHeight="1" x14ac:dyDescent="0.25">
      <c r="A12" s="239"/>
      <c r="B12" s="240" t="s">
        <v>238</v>
      </c>
      <c r="C12" s="236" t="s">
        <v>25</v>
      </c>
      <c r="D12" s="237">
        <v>1</v>
      </c>
      <c r="E12" s="237"/>
      <c r="F12" s="237"/>
      <c r="G12" s="235"/>
      <c r="H12" s="238" t="str">
        <f t="shared" si="0"/>
        <v/>
      </c>
    </row>
    <row r="13" spans="1:9" ht="27.75" customHeight="1" x14ac:dyDescent="0.25">
      <c r="A13" s="239"/>
      <c r="B13" s="240" t="s">
        <v>239</v>
      </c>
      <c r="C13" s="236" t="s">
        <v>25</v>
      </c>
      <c r="D13" s="237">
        <v>1</v>
      </c>
      <c r="E13" s="237"/>
      <c r="F13" s="237"/>
      <c r="G13" s="235"/>
      <c r="H13" s="238" t="str">
        <f t="shared" si="0"/>
        <v/>
      </c>
    </row>
    <row r="14" spans="1:9" ht="13.5" customHeight="1" x14ac:dyDescent="0.25">
      <c r="A14" s="239"/>
      <c r="B14" s="240"/>
      <c r="C14" s="236"/>
      <c r="D14" s="237"/>
      <c r="E14" s="237"/>
      <c r="F14" s="237"/>
      <c r="G14" s="235"/>
      <c r="H14" s="238" t="str">
        <f t="shared" si="0"/>
        <v/>
      </c>
    </row>
    <row r="15" spans="1:9" ht="41.25" customHeight="1" x14ac:dyDescent="0.25">
      <c r="A15" s="239">
        <f>MAX($A$1:A14)+1</f>
        <v>2</v>
      </c>
      <c r="B15" s="241" t="s">
        <v>240</v>
      </c>
      <c r="C15" s="236"/>
      <c r="D15" s="237"/>
      <c r="E15" s="237"/>
      <c r="F15" s="242"/>
      <c r="G15" s="235"/>
      <c r="H15" s="238"/>
      <c r="I15" s="235"/>
    </row>
    <row r="16" spans="1:9" ht="15" customHeight="1" x14ac:dyDescent="0.25">
      <c r="A16" s="243"/>
      <c r="B16" s="244"/>
      <c r="C16" s="236"/>
      <c r="D16" s="237"/>
      <c r="E16" s="237"/>
      <c r="F16" s="242"/>
      <c r="G16" s="235"/>
      <c r="H16" s="238"/>
      <c r="I16" s="235"/>
    </row>
    <row r="17" spans="1:9" ht="13.5" customHeight="1" x14ac:dyDescent="0.25">
      <c r="A17" s="239"/>
      <c r="B17" s="246" t="s">
        <v>241</v>
      </c>
      <c r="C17" s="236" t="s">
        <v>25</v>
      </c>
      <c r="D17" s="237">
        <v>1</v>
      </c>
      <c r="E17" s="237"/>
      <c r="F17" s="237"/>
      <c r="G17" s="235"/>
      <c r="H17" s="238" t="str">
        <f>IF(F17=0,"",PRODUCT(D17:F17))</f>
        <v/>
      </c>
    </row>
    <row r="18" spans="1:9" ht="13.5" customHeight="1" x14ac:dyDescent="0.25">
      <c r="A18" s="239"/>
      <c r="B18" s="246" t="s">
        <v>242</v>
      </c>
      <c r="C18" s="236" t="s">
        <v>25</v>
      </c>
      <c r="D18" s="237">
        <v>1</v>
      </c>
      <c r="E18" s="237"/>
      <c r="F18" s="237"/>
      <c r="G18" s="235"/>
      <c r="H18" s="238" t="str">
        <f>IF(F18=0,"",PRODUCT(D18:F18))</f>
        <v/>
      </c>
    </row>
    <row r="19" spans="1:9" ht="13.5" customHeight="1" x14ac:dyDescent="0.25">
      <c r="A19" s="239"/>
      <c r="B19" s="245" t="s">
        <v>243</v>
      </c>
      <c r="C19" s="236" t="s">
        <v>25</v>
      </c>
      <c r="D19" s="237">
        <v>1</v>
      </c>
      <c r="E19" s="237"/>
      <c r="F19" s="237"/>
      <c r="G19" s="235"/>
      <c r="H19" s="238" t="str">
        <f>IF(F19=0,"",PRODUCT(D19:F19))</f>
        <v/>
      </c>
    </row>
    <row r="20" spans="1:9" ht="24.75" customHeight="1" x14ac:dyDescent="0.25">
      <c r="A20" s="239"/>
      <c r="B20" s="240" t="s">
        <v>238</v>
      </c>
      <c r="C20" s="236" t="s">
        <v>25</v>
      </c>
      <c r="D20" s="237">
        <v>1</v>
      </c>
      <c r="E20" s="237"/>
      <c r="F20" s="237"/>
      <c r="G20" s="235"/>
      <c r="H20" s="238" t="str">
        <f>IF(F20=0,"",PRODUCT(D20:F20))</f>
        <v/>
      </c>
    </row>
    <row r="21" spans="1:9" ht="27.75" customHeight="1" x14ac:dyDescent="0.25">
      <c r="A21" s="239"/>
      <c r="B21" s="240" t="s">
        <v>239</v>
      </c>
      <c r="C21" s="236" t="s">
        <v>25</v>
      </c>
      <c r="D21" s="237">
        <v>1</v>
      </c>
      <c r="E21" s="237"/>
      <c r="F21" s="237"/>
      <c r="G21" s="235"/>
      <c r="H21" s="238" t="str">
        <f>IF(F21=0,"",PRODUCT(D21:F21))</f>
        <v/>
      </c>
    </row>
    <row r="22" spans="1:9" ht="15.75" customHeight="1" x14ac:dyDescent="0.25">
      <c r="A22" s="239"/>
      <c r="B22" s="240"/>
      <c r="C22" s="236"/>
      <c r="D22" s="237"/>
      <c r="E22" s="237"/>
      <c r="F22" s="242"/>
      <c r="G22" s="235"/>
      <c r="H22" s="238"/>
    </row>
    <row r="23" spans="1:9" s="255" customFormat="1" ht="66" customHeight="1" x14ac:dyDescent="0.25">
      <c r="A23" s="247">
        <v>3</v>
      </c>
      <c r="B23" s="248" t="s">
        <v>244</v>
      </c>
      <c r="C23" s="249"/>
      <c r="D23" s="250"/>
      <c r="E23" s="251"/>
      <c r="F23" s="252"/>
      <c r="G23" s="253"/>
      <c r="H23" s="254" t="str">
        <f t="shared" ref="H23:H31" si="1">IF(F23=0,"",PRODUCT(D23:F23))</f>
        <v/>
      </c>
    </row>
    <row r="24" spans="1:9" s="255" customFormat="1" ht="12.75" customHeight="1" x14ac:dyDescent="0.25">
      <c r="A24" s="247"/>
      <c r="B24" s="256"/>
      <c r="C24" s="249"/>
      <c r="D24" s="250"/>
      <c r="E24" s="251"/>
      <c r="F24" s="252"/>
      <c r="G24" s="253"/>
      <c r="H24" s="254" t="str">
        <f t="shared" si="1"/>
        <v/>
      </c>
    </row>
    <row r="25" spans="1:9" s="255" customFormat="1" ht="13.5" customHeight="1" x14ac:dyDescent="0.25">
      <c r="A25" s="257"/>
      <c r="B25" s="258" t="s">
        <v>245</v>
      </c>
      <c r="C25" s="259" t="s">
        <v>40</v>
      </c>
      <c r="D25" s="260">
        <v>40</v>
      </c>
      <c r="E25" s="261"/>
      <c r="F25" s="262"/>
      <c r="G25" s="263"/>
      <c r="H25" s="264" t="str">
        <f t="shared" si="1"/>
        <v/>
      </c>
      <c r="I25" s="265"/>
    </row>
    <row r="26" spans="1:9" s="255" customFormat="1" ht="13.5" customHeight="1" x14ac:dyDescent="0.25">
      <c r="A26" s="257"/>
      <c r="B26" s="258" t="s">
        <v>246</v>
      </c>
      <c r="C26" s="259" t="s">
        <v>40</v>
      </c>
      <c r="D26" s="260">
        <v>30</v>
      </c>
      <c r="E26" s="261"/>
      <c r="F26" s="262"/>
      <c r="G26" s="263"/>
      <c r="H26" s="264" t="str">
        <f t="shared" si="1"/>
        <v/>
      </c>
      <c r="I26" s="265"/>
    </row>
    <row r="27" spans="1:9" s="255" customFormat="1" ht="15" x14ac:dyDescent="0.25">
      <c r="A27" s="247"/>
      <c r="B27" s="255" t="s">
        <v>247</v>
      </c>
      <c r="C27" s="249" t="s">
        <v>40</v>
      </c>
      <c r="D27" s="250">
        <v>45</v>
      </c>
      <c r="E27" s="251"/>
      <c r="F27" s="252"/>
      <c r="G27" s="253"/>
      <c r="H27" s="264" t="str">
        <f t="shared" si="1"/>
        <v/>
      </c>
    </row>
    <row r="28" spans="1:9" s="255" customFormat="1" ht="12.75" customHeight="1" x14ac:dyDescent="0.25">
      <c r="A28" s="247"/>
      <c r="B28" s="256"/>
      <c r="C28" s="249"/>
      <c r="D28" s="250"/>
      <c r="E28" s="251"/>
      <c r="F28" s="252"/>
      <c r="G28" s="253"/>
      <c r="H28" s="254" t="str">
        <f t="shared" si="1"/>
        <v/>
      </c>
    </row>
    <row r="29" spans="1:9" ht="79.5" customHeight="1" x14ac:dyDescent="0.25">
      <c r="A29" s="239">
        <v>4</v>
      </c>
      <c r="B29" s="230" t="s">
        <v>248</v>
      </c>
      <c r="C29" s="236"/>
      <c r="D29" s="237"/>
      <c r="E29" s="237"/>
      <c r="F29" s="237"/>
      <c r="G29" s="235"/>
      <c r="H29" s="238" t="str">
        <f t="shared" si="1"/>
        <v/>
      </c>
      <c r="I29" s="235"/>
    </row>
    <row r="30" spans="1:9" ht="15" x14ac:dyDescent="0.25">
      <c r="A30" s="243"/>
      <c r="B30" s="246"/>
      <c r="C30" s="236"/>
      <c r="D30" s="237"/>
      <c r="E30" s="237"/>
      <c r="F30" s="237"/>
      <c r="G30" s="235"/>
      <c r="H30" s="238" t="str">
        <f t="shared" si="1"/>
        <v/>
      </c>
      <c r="I30" s="235"/>
    </row>
    <row r="31" spans="1:9" ht="15" x14ac:dyDescent="0.25">
      <c r="A31" s="243"/>
      <c r="B31" s="246" t="s">
        <v>249</v>
      </c>
      <c r="C31" s="236" t="s">
        <v>40</v>
      </c>
      <c r="D31" s="237">
        <v>35</v>
      </c>
      <c r="E31" s="237"/>
      <c r="F31" s="237"/>
      <c r="G31" s="235"/>
      <c r="H31" s="238" t="str">
        <f t="shared" si="1"/>
        <v/>
      </c>
      <c r="I31" s="235"/>
    </row>
    <row r="33" spans="1:9" ht="93" customHeight="1" x14ac:dyDescent="0.25">
      <c r="A33" s="239">
        <v>5</v>
      </c>
      <c r="B33" s="230" t="s">
        <v>250</v>
      </c>
      <c r="C33" s="236"/>
      <c r="D33" s="237"/>
      <c r="E33" s="237"/>
      <c r="F33" s="237"/>
      <c r="G33" s="235"/>
      <c r="H33" s="238" t="str">
        <f t="shared" ref="H33:H58" si="2">IF(F33=0,"",PRODUCT(D33:F33))</f>
        <v/>
      </c>
      <c r="I33" s="235"/>
    </row>
    <row r="34" spans="1:9" ht="15" x14ac:dyDescent="0.25">
      <c r="A34" s="243"/>
      <c r="B34" s="246"/>
      <c r="C34" s="236"/>
      <c r="D34" s="237"/>
      <c r="E34" s="237"/>
      <c r="F34" s="237"/>
      <c r="G34" s="235"/>
      <c r="H34" s="238" t="str">
        <f t="shared" si="2"/>
        <v/>
      </c>
      <c r="I34" s="235"/>
    </row>
    <row r="35" spans="1:9" ht="15" x14ac:dyDescent="0.25">
      <c r="A35" s="243"/>
      <c r="B35" s="246" t="s">
        <v>251</v>
      </c>
      <c r="C35" s="236" t="s">
        <v>40</v>
      </c>
      <c r="D35" s="237">
        <v>30</v>
      </c>
      <c r="E35" s="237"/>
      <c r="F35" s="237"/>
      <c r="G35" s="235"/>
      <c r="H35" s="238" t="str">
        <f t="shared" si="2"/>
        <v/>
      </c>
      <c r="I35" s="235"/>
    </row>
    <row r="36" spans="1:9" ht="15" x14ac:dyDescent="0.25">
      <c r="A36" s="243"/>
      <c r="B36" s="246" t="s">
        <v>252</v>
      </c>
      <c r="C36" s="236" t="s">
        <v>40</v>
      </c>
      <c r="D36" s="237">
        <v>15</v>
      </c>
      <c r="E36" s="237"/>
      <c r="F36" s="237"/>
      <c r="G36" s="235"/>
      <c r="H36" s="238" t="str">
        <f t="shared" si="2"/>
        <v/>
      </c>
      <c r="I36" s="235"/>
    </row>
    <row r="37" spans="1:9" ht="15" x14ac:dyDescent="0.25">
      <c r="A37" s="243"/>
      <c r="B37" s="246" t="s">
        <v>253</v>
      </c>
      <c r="C37" s="236" t="s">
        <v>40</v>
      </c>
      <c r="D37" s="237">
        <v>30</v>
      </c>
      <c r="E37" s="237"/>
      <c r="F37" s="237"/>
      <c r="G37" s="235"/>
      <c r="H37" s="238" t="str">
        <f t="shared" si="2"/>
        <v/>
      </c>
      <c r="I37" s="235"/>
    </row>
    <row r="38" spans="1:9" ht="15" x14ac:dyDescent="0.25">
      <c r="A38" s="243"/>
      <c r="B38" s="266" t="s">
        <v>254</v>
      </c>
      <c r="C38" s="236" t="s">
        <v>40</v>
      </c>
      <c r="D38" s="237">
        <v>50</v>
      </c>
      <c r="E38" s="237"/>
      <c r="F38" s="237"/>
      <c r="G38" s="235"/>
      <c r="H38" s="238" t="str">
        <f t="shared" si="2"/>
        <v/>
      </c>
      <c r="I38" s="235"/>
    </row>
    <row r="39" spans="1:9" ht="15" x14ac:dyDescent="0.25">
      <c r="A39" s="243"/>
      <c r="B39" s="246" t="s">
        <v>255</v>
      </c>
      <c r="C39" s="236" t="s">
        <v>40</v>
      </c>
      <c r="D39" s="237">
        <v>50</v>
      </c>
      <c r="E39" s="237"/>
      <c r="F39" s="237"/>
      <c r="G39" s="235"/>
      <c r="H39" s="238" t="str">
        <f t="shared" si="2"/>
        <v/>
      </c>
      <c r="I39" s="235"/>
    </row>
    <row r="40" spans="1:9" ht="14.25" customHeight="1" x14ac:dyDescent="0.25">
      <c r="A40" s="243"/>
      <c r="B40" s="246"/>
      <c r="C40" s="236"/>
      <c r="D40" s="237"/>
      <c r="E40" s="237"/>
      <c r="F40" s="237"/>
      <c r="G40" s="235"/>
      <c r="H40" s="238" t="str">
        <f t="shared" si="2"/>
        <v/>
      </c>
      <c r="I40" s="235"/>
    </row>
    <row r="41" spans="1:9" ht="66" customHeight="1" x14ac:dyDescent="0.25">
      <c r="A41" s="239">
        <f>MAX($A$1:A40)+1</f>
        <v>6</v>
      </c>
      <c r="B41" s="230" t="s">
        <v>256</v>
      </c>
      <c r="C41" s="236"/>
      <c r="D41" s="237"/>
      <c r="E41" s="237"/>
      <c r="F41" s="237"/>
      <c r="G41" s="235"/>
      <c r="H41" s="238" t="str">
        <f t="shared" si="2"/>
        <v/>
      </c>
      <c r="I41" s="235"/>
    </row>
    <row r="42" spans="1:9" ht="15" customHeight="1" x14ac:dyDescent="0.25">
      <c r="A42" s="239"/>
      <c r="B42" s="230"/>
      <c r="C42" s="236"/>
      <c r="D42" s="237"/>
      <c r="E42" s="237"/>
      <c r="F42" s="237"/>
      <c r="G42" s="235"/>
      <c r="H42" s="238" t="str">
        <f t="shared" si="2"/>
        <v/>
      </c>
      <c r="I42" s="235"/>
    </row>
    <row r="43" spans="1:9" ht="15" x14ac:dyDescent="0.25">
      <c r="A43" s="243"/>
      <c r="B43" s="246" t="s">
        <v>257</v>
      </c>
      <c r="C43" s="236" t="s">
        <v>25</v>
      </c>
      <c r="D43" s="237">
        <v>2</v>
      </c>
      <c r="E43" s="237"/>
      <c r="F43" s="237"/>
      <c r="G43" s="235"/>
      <c r="H43" s="238" t="str">
        <f t="shared" si="2"/>
        <v/>
      </c>
      <c r="I43" s="235"/>
    </row>
    <row r="44" spans="1:9" ht="29.25" customHeight="1" x14ac:dyDescent="0.25">
      <c r="A44" s="243"/>
      <c r="B44" s="240" t="s">
        <v>258</v>
      </c>
      <c r="C44" s="236" t="s">
        <v>25</v>
      </c>
      <c r="D44" s="237">
        <v>2</v>
      </c>
      <c r="E44" s="237"/>
      <c r="F44" s="237"/>
      <c r="G44" s="235"/>
      <c r="H44" s="238" t="str">
        <f t="shared" si="2"/>
        <v/>
      </c>
      <c r="I44" s="235"/>
    </row>
    <row r="45" spans="1:9" ht="15" x14ac:dyDescent="0.25">
      <c r="A45" s="243"/>
      <c r="B45" s="246"/>
      <c r="C45" s="236"/>
      <c r="D45" s="237"/>
      <c r="E45" s="237"/>
      <c r="F45" s="237"/>
      <c r="G45" s="235"/>
      <c r="H45" s="238" t="str">
        <f t="shared" si="2"/>
        <v/>
      </c>
      <c r="I45" s="235"/>
    </row>
    <row r="46" spans="1:9" s="275" customFormat="1" ht="43.5" customHeight="1" x14ac:dyDescent="0.25">
      <c r="A46" s="267">
        <v>7</v>
      </c>
      <c r="B46" s="268" t="s">
        <v>259</v>
      </c>
      <c r="C46" s="269" t="s">
        <v>25</v>
      </c>
      <c r="D46" s="270">
        <v>2</v>
      </c>
      <c r="E46" s="271"/>
      <c r="F46" s="271"/>
      <c r="G46" s="272"/>
      <c r="H46" s="273" t="str">
        <f t="shared" si="2"/>
        <v/>
      </c>
      <c r="I46" s="274"/>
    </row>
    <row r="47" spans="1:9" s="275" customFormat="1" ht="13.5" customHeight="1" x14ac:dyDescent="0.25">
      <c r="A47" s="267"/>
      <c r="B47" s="268"/>
      <c r="C47" s="269"/>
      <c r="D47" s="270"/>
      <c r="E47" s="271"/>
      <c r="F47" s="271"/>
      <c r="G47" s="272"/>
      <c r="H47" s="273"/>
      <c r="I47" s="274"/>
    </row>
    <row r="48" spans="1:9" s="275" customFormat="1" ht="63.75" x14ac:dyDescent="0.25">
      <c r="A48" s="267">
        <v>8</v>
      </c>
      <c r="B48" s="276" t="s">
        <v>260</v>
      </c>
      <c r="C48" s="269" t="s">
        <v>25</v>
      </c>
      <c r="D48" s="270">
        <v>3</v>
      </c>
      <c r="E48" s="271"/>
      <c r="F48" s="271"/>
      <c r="G48" s="272"/>
      <c r="H48" s="273">
        <f>F48*D48</f>
        <v>0</v>
      </c>
      <c r="I48" s="274"/>
    </row>
    <row r="49" spans="1:9" ht="15" x14ac:dyDescent="0.25">
      <c r="A49" s="243"/>
      <c r="B49" s="230"/>
      <c r="C49" s="236"/>
      <c r="D49" s="237"/>
      <c r="E49" s="237"/>
      <c r="F49" s="237"/>
      <c r="G49" s="235"/>
      <c r="H49" s="277" t="str">
        <f t="shared" si="2"/>
        <v/>
      </c>
      <c r="I49" s="235"/>
    </row>
    <row r="50" spans="1:9" ht="39.75" customHeight="1" x14ac:dyDescent="0.25">
      <c r="A50" s="239">
        <f>MAX($A$1:A49)+1</f>
        <v>9</v>
      </c>
      <c r="B50" s="230" t="s">
        <v>261</v>
      </c>
      <c r="C50" s="236" t="s">
        <v>262</v>
      </c>
      <c r="D50" s="237">
        <v>1</v>
      </c>
      <c r="E50" s="237"/>
      <c r="F50" s="237"/>
      <c r="G50" s="235"/>
      <c r="H50" s="277" t="str">
        <f t="shared" si="2"/>
        <v/>
      </c>
      <c r="I50" s="235"/>
    </row>
    <row r="51" spans="1:9" ht="15" x14ac:dyDescent="0.25">
      <c r="A51" s="243"/>
      <c r="B51" s="246"/>
      <c r="C51" s="236"/>
      <c r="D51" s="237"/>
      <c r="E51" s="237"/>
      <c r="F51" s="237"/>
      <c r="G51" s="235"/>
      <c r="H51" s="277" t="str">
        <f t="shared" si="2"/>
        <v/>
      </c>
      <c r="I51" s="235"/>
    </row>
    <row r="52" spans="1:9" ht="15" customHeight="1" x14ac:dyDescent="0.25">
      <c r="A52" s="243"/>
      <c r="B52" s="246" t="s">
        <v>263</v>
      </c>
      <c r="C52" s="236"/>
      <c r="D52" s="237"/>
      <c r="E52" s="237"/>
      <c r="F52" s="237"/>
      <c r="G52" s="235"/>
      <c r="H52" s="277" t="str">
        <f t="shared" si="2"/>
        <v/>
      </c>
      <c r="I52" s="235"/>
    </row>
    <row r="53" spans="1:9" ht="30" customHeight="1" x14ac:dyDescent="0.25">
      <c r="A53" s="278"/>
      <c r="B53" s="230" t="s">
        <v>264</v>
      </c>
      <c r="C53" s="236"/>
      <c r="D53" s="237"/>
      <c r="E53" s="237"/>
      <c r="F53" s="237"/>
      <c r="G53" s="235"/>
      <c r="H53" s="277" t="str">
        <f t="shared" si="2"/>
        <v/>
      </c>
      <c r="I53" s="235"/>
    </row>
    <row r="54" spans="1:9" ht="30" customHeight="1" x14ac:dyDescent="0.25">
      <c r="A54" s="278"/>
      <c r="B54" s="230" t="s">
        <v>265</v>
      </c>
      <c r="C54" s="236"/>
      <c r="D54" s="237"/>
      <c r="E54" s="237"/>
      <c r="F54" s="237"/>
      <c r="G54" s="235"/>
      <c r="H54" s="277" t="str">
        <f t="shared" si="2"/>
        <v/>
      </c>
      <c r="I54" s="235"/>
    </row>
    <row r="55" spans="1:9" ht="30" customHeight="1" x14ac:dyDescent="0.25">
      <c r="A55" s="278"/>
      <c r="B55" s="230" t="s">
        <v>266</v>
      </c>
      <c r="C55" s="236"/>
      <c r="D55" s="237"/>
      <c r="E55" s="237"/>
      <c r="F55" s="237"/>
      <c r="G55" s="235"/>
      <c r="H55" s="277" t="str">
        <f t="shared" si="2"/>
        <v/>
      </c>
      <c r="I55" s="235"/>
    </row>
    <row r="56" spans="1:9" ht="30" customHeight="1" x14ac:dyDescent="0.25">
      <c r="A56" s="278"/>
      <c r="B56" s="230" t="s">
        <v>267</v>
      </c>
      <c r="C56" s="236"/>
      <c r="D56" s="237"/>
      <c r="E56" s="237"/>
      <c r="F56" s="237"/>
      <c r="G56" s="235"/>
      <c r="H56" s="277" t="str">
        <f t="shared" si="2"/>
        <v/>
      </c>
      <c r="I56" s="235"/>
    </row>
    <row r="57" spans="1:9" ht="30" customHeight="1" x14ac:dyDescent="0.25">
      <c r="A57" s="278"/>
      <c r="B57" s="230" t="s">
        <v>268</v>
      </c>
      <c r="C57" s="236"/>
      <c r="D57" s="237"/>
      <c r="E57" s="237"/>
      <c r="F57" s="237"/>
      <c r="G57" s="235"/>
      <c r="H57" s="277" t="str">
        <f t="shared" si="2"/>
        <v/>
      </c>
      <c r="I57" s="235"/>
    </row>
    <row r="58" spans="1:9" ht="30" customHeight="1" x14ac:dyDescent="0.25">
      <c r="A58" s="278"/>
      <c r="B58" s="230" t="s">
        <v>269</v>
      </c>
      <c r="C58" s="236"/>
      <c r="D58" s="237"/>
      <c r="E58" s="237"/>
      <c r="F58" s="237"/>
      <c r="G58" s="235"/>
      <c r="H58" s="277" t="str">
        <f t="shared" si="2"/>
        <v/>
      </c>
      <c r="I58" s="235"/>
    </row>
    <row r="59" spans="1:9" ht="15" x14ac:dyDescent="0.25">
      <c r="A59" s="243"/>
      <c r="B59" s="246"/>
      <c r="C59" s="236"/>
      <c r="D59" s="237"/>
      <c r="E59" s="237"/>
      <c r="F59" s="237"/>
      <c r="G59" s="235"/>
      <c r="H59" s="238"/>
    </row>
    <row r="60" spans="1:9" ht="16.5" thickBot="1" x14ac:dyDescent="0.3">
      <c r="A60" s="243"/>
      <c r="B60" s="279" t="s">
        <v>270</v>
      </c>
      <c r="C60" s="280"/>
      <c r="D60" s="281"/>
      <c r="E60" s="282"/>
      <c r="F60" s="283"/>
      <c r="G60" s="283"/>
      <c r="H60" s="284">
        <f>SUM(H3:H59)</f>
        <v>0</v>
      </c>
    </row>
    <row r="61" spans="1:9" ht="15.75" thickTop="1" x14ac:dyDescent="0.25">
      <c r="A61" s="243"/>
      <c r="B61" s="246"/>
      <c r="C61" s="236"/>
      <c r="D61" s="237"/>
      <c r="E61" s="237"/>
      <c r="F61" s="237"/>
      <c r="G61" s="235"/>
      <c r="H61" s="238"/>
      <c r="I61" s="235"/>
    </row>
    <row r="62" spans="1:9" ht="15" x14ac:dyDescent="0.25">
      <c r="A62" s="243"/>
      <c r="B62" s="246"/>
      <c r="C62" s="236"/>
      <c r="D62" s="237"/>
      <c r="E62" s="237"/>
      <c r="F62" s="237"/>
      <c r="G62" s="235"/>
      <c r="H62" s="277" t="str">
        <f>IF(F62=0,"",PRODUCT(D62:F62))</f>
        <v/>
      </c>
      <c r="I62" s="235"/>
    </row>
    <row r="63" spans="1:9" ht="15" x14ac:dyDescent="0.25">
      <c r="A63" s="285"/>
      <c r="B63" s="246"/>
      <c r="C63" s="236"/>
      <c r="D63" s="237"/>
      <c r="E63" s="237"/>
      <c r="F63" s="237"/>
      <c r="G63" s="235"/>
      <c r="H63" s="277" t="str">
        <f>IF(F63=0,"",PRODUCT(D63:F63))</f>
        <v/>
      </c>
      <c r="I63" s="235"/>
    </row>
    <row r="64" spans="1:9" ht="15" x14ac:dyDescent="0.25">
      <c r="A64" s="243"/>
      <c r="B64" s="246"/>
      <c r="C64" s="236"/>
      <c r="D64" s="237"/>
      <c r="E64" s="237"/>
      <c r="F64" s="237"/>
      <c r="G64" s="235"/>
      <c r="H64" s="238"/>
    </row>
    <row r="65" spans="1:9" ht="45" x14ac:dyDescent="0.25">
      <c r="A65" s="243"/>
      <c r="B65" s="225" t="s">
        <v>271</v>
      </c>
      <c r="C65" s="236"/>
      <c r="D65" s="237"/>
      <c r="E65" s="237"/>
      <c r="F65" s="237"/>
      <c r="G65" s="235"/>
      <c r="H65" s="238"/>
    </row>
    <row r="66" spans="1:9" ht="15" x14ac:dyDescent="0.25">
      <c r="A66" s="243"/>
      <c r="B66" s="246"/>
      <c r="C66" s="236"/>
      <c r="D66" s="237"/>
      <c r="E66" s="237"/>
      <c r="F66" s="237"/>
      <c r="G66" s="235"/>
      <c r="H66" s="238"/>
    </row>
    <row r="67" spans="1:9" ht="26.25" x14ac:dyDescent="0.25">
      <c r="A67" s="239">
        <v>1</v>
      </c>
      <c r="B67" s="286" t="s">
        <v>272</v>
      </c>
      <c r="C67" s="236" t="s">
        <v>40</v>
      </c>
      <c r="D67" s="237">
        <v>35</v>
      </c>
      <c r="E67" s="237"/>
      <c r="F67" s="237"/>
      <c r="G67" s="287"/>
      <c r="H67" s="288" t="str">
        <f>IF(F67=0,"",PRODUCT(D67:F67))</f>
        <v/>
      </c>
    </row>
    <row r="68" spans="1:9" ht="15" x14ac:dyDescent="0.25">
      <c r="A68" s="239"/>
      <c r="B68" s="286"/>
      <c r="C68" s="236"/>
      <c r="D68" s="237"/>
      <c r="E68" s="237"/>
      <c r="F68" s="237"/>
      <c r="G68" s="287"/>
      <c r="H68" s="288"/>
    </row>
    <row r="69" spans="1:9" ht="26.25" x14ac:dyDescent="0.25">
      <c r="A69" s="285">
        <v>2</v>
      </c>
      <c r="B69" s="286" t="s">
        <v>273</v>
      </c>
      <c r="C69" s="236" t="s">
        <v>25</v>
      </c>
      <c r="D69" s="237">
        <v>15</v>
      </c>
      <c r="E69" s="237"/>
      <c r="F69" s="237"/>
      <c r="G69" s="287"/>
      <c r="H69" s="288" t="str">
        <f>IF(F69=0,"",PRODUCT(D69:F69))</f>
        <v/>
      </c>
    </row>
    <row r="70" spans="1:9" ht="15" x14ac:dyDescent="0.25">
      <c r="A70" s="243"/>
      <c r="B70" s="289"/>
      <c r="C70" s="236"/>
      <c r="D70" s="237"/>
      <c r="E70" s="237"/>
      <c r="F70" s="237"/>
      <c r="G70" s="287"/>
      <c r="H70" s="288"/>
    </row>
    <row r="71" spans="1:9" s="290" customFormat="1" ht="54.75" customHeight="1" x14ac:dyDescent="0.25">
      <c r="A71" s="285">
        <v>3</v>
      </c>
      <c r="B71" s="286" t="s">
        <v>274</v>
      </c>
      <c r="C71" s="236" t="s">
        <v>25</v>
      </c>
      <c r="D71" s="237">
        <v>1</v>
      </c>
      <c r="E71" s="237"/>
      <c r="F71" s="237"/>
      <c r="G71" s="287"/>
      <c r="H71" s="288" t="str">
        <f>IF(F71=0,"",PRODUCT(D71:F71))</f>
        <v/>
      </c>
    </row>
    <row r="72" spans="1:9" ht="15" x14ac:dyDescent="0.25">
      <c r="A72" s="243"/>
      <c r="B72" s="246"/>
      <c r="C72" s="236"/>
      <c r="D72" s="237"/>
      <c r="E72" s="237"/>
      <c r="F72" s="237"/>
      <c r="G72" s="235"/>
      <c r="H72" s="238"/>
      <c r="I72" s="235"/>
    </row>
    <row r="73" spans="1:9" ht="15" x14ac:dyDescent="0.25">
      <c r="A73" s="243"/>
      <c r="B73" s="246"/>
      <c r="C73" s="236"/>
      <c r="D73" s="237"/>
      <c r="E73" s="237"/>
      <c r="F73" s="237"/>
      <c r="G73" s="235"/>
      <c r="H73" s="238"/>
      <c r="I73" s="235"/>
    </row>
    <row r="74" spans="1:9" ht="16.5" thickBot="1" x14ac:dyDescent="0.3">
      <c r="A74" s="243"/>
      <c r="B74" s="291" t="s">
        <v>275</v>
      </c>
      <c r="C74" s="292"/>
      <c r="D74" s="293"/>
      <c r="E74" s="294"/>
      <c r="F74" s="283"/>
      <c r="G74" s="283"/>
      <c r="H74" s="284">
        <f>SUM(H67:H72)</f>
        <v>0</v>
      </c>
    </row>
    <row r="75" spans="1:9" ht="15.75" thickTop="1" x14ac:dyDescent="0.25">
      <c r="A75" s="243"/>
      <c r="B75" s="246"/>
      <c r="C75" s="236"/>
      <c r="D75" s="237"/>
      <c r="E75" s="237"/>
      <c r="F75" s="237"/>
      <c r="G75" s="235"/>
      <c r="H75" s="238"/>
      <c r="I75" s="235"/>
    </row>
    <row r="76" spans="1:9" ht="15" x14ac:dyDescent="0.25">
      <c r="A76" s="243"/>
      <c r="B76" s="295"/>
      <c r="C76" s="236"/>
      <c r="D76" s="237"/>
      <c r="E76" s="237"/>
      <c r="F76" s="237"/>
      <c r="G76" s="235"/>
      <c r="H76" s="238"/>
      <c r="I76" s="235"/>
    </row>
    <row r="77" spans="1:9" ht="15" x14ac:dyDescent="0.25">
      <c r="A77" s="243"/>
      <c r="B77" s="295"/>
      <c r="C77" s="236"/>
      <c r="D77" s="237"/>
      <c r="E77" s="237"/>
      <c r="F77" s="237"/>
      <c r="G77" s="235"/>
      <c r="H77" s="238"/>
      <c r="I77" s="235"/>
    </row>
    <row r="78" spans="1:9" ht="15" x14ac:dyDescent="0.25">
      <c r="A78" s="243"/>
      <c r="B78" s="295"/>
      <c r="C78" s="236"/>
      <c r="D78" s="237"/>
      <c r="E78" s="237"/>
      <c r="F78" s="237"/>
      <c r="G78" s="235"/>
      <c r="H78" s="238"/>
      <c r="I78" s="235"/>
    </row>
    <row r="79" spans="1:9" ht="30" x14ac:dyDescent="0.25">
      <c r="A79" s="243"/>
      <c r="B79" s="296" t="s">
        <v>276</v>
      </c>
      <c r="C79" s="236"/>
      <c r="D79" s="237"/>
      <c r="E79" s="237"/>
      <c r="F79" s="237"/>
      <c r="G79" s="235"/>
      <c r="H79" s="238"/>
      <c r="I79" s="235"/>
    </row>
    <row r="80" spans="1:9" ht="15" x14ac:dyDescent="0.25">
      <c r="A80" s="243"/>
      <c r="B80" s="295"/>
      <c r="C80" s="236"/>
      <c r="D80" s="237"/>
      <c r="E80" s="237"/>
      <c r="F80" s="237"/>
      <c r="G80" s="235"/>
      <c r="H80" s="238"/>
      <c r="I80" s="235"/>
    </row>
    <row r="81" spans="1:9" ht="45" x14ac:dyDescent="0.25">
      <c r="A81" s="243"/>
      <c r="B81" s="296" t="s">
        <v>232</v>
      </c>
      <c r="C81" s="236"/>
      <c r="D81" s="237"/>
      <c r="E81" s="237"/>
      <c r="F81" s="237"/>
      <c r="G81" s="235"/>
      <c r="H81" s="284">
        <f>H60</f>
        <v>0</v>
      </c>
      <c r="I81" s="235"/>
    </row>
    <row r="82" spans="1:9" ht="15" x14ac:dyDescent="0.25">
      <c r="A82" s="243"/>
      <c r="B82" s="296"/>
      <c r="C82" s="236"/>
      <c r="D82" s="237"/>
      <c r="E82" s="237"/>
      <c r="F82" s="237"/>
      <c r="G82" s="235"/>
      <c r="H82" s="238"/>
      <c r="I82" s="235"/>
    </row>
    <row r="83" spans="1:9" ht="45" x14ac:dyDescent="0.25">
      <c r="A83" s="243"/>
      <c r="B83" s="296" t="s">
        <v>271</v>
      </c>
      <c r="C83" s="236"/>
      <c r="D83" s="237"/>
      <c r="E83" s="237"/>
      <c r="F83" s="237"/>
      <c r="G83" s="235"/>
      <c r="H83" s="284">
        <f>H74</f>
        <v>0</v>
      </c>
    </row>
    <row r="84" spans="1:9" ht="15" x14ac:dyDescent="0.25">
      <c r="A84" s="243"/>
      <c r="B84" s="295"/>
      <c r="C84" s="236"/>
      <c r="D84" s="237"/>
      <c r="E84" s="237"/>
      <c r="F84" s="237"/>
      <c r="G84" s="235"/>
      <c r="H84" s="238"/>
    </row>
    <row r="85" spans="1:9" ht="60" x14ac:dyDescent="0.25">
      <c r="A85" s="243"/>
      <c r="B85" s="296" t="s">
        <v>277</v>
      </c>
      <c r="C85" s="236"/>
      <c r="D85" s="237"/>
      <c r="E85" s="237"/>
      <c r="F85" s="237"/>
      <c r="G85" s="235"/>
      <c r="H85" s="284"/>
    </row>
    <row r="86" spans="1:9" ht="15" x14ac:dyDescent="0.25">
      <c r="A86" s="243"/>
      <c r="B86" s="296"/>
      <c r="C86" s="236"/>
      <c r="D86" s="237"/>
      <c r="E86" s="237"/>
      <c r="F86" s="237"/>
      <c r="G86" s="235"/>
      <c r="H86" s="284"/>
    </row>
    <row r="87" spans="1:9" ht="16.5" thickBot="1" x14ac:dyDescent="0.3">
      <c r="A87" s="243"/>
      <c r="B87" s="297" t="s">
        <v>278</v>
      </c>
      <c r="C87" s="292"/>
      <c r="D87" s="293"/>
      <c r="E87" s="294"/>
      <c r="F87" s="283"/>
      <c r="G87" s="283"/>
      <c r="H87" s="298">
        <f>SUM(H81:H85)</f>
        <v>0</v>
      </c>
    </row>
    <row r="88" spans="1:9" ht="13.5" thickTop="1" x14ac:dyDescent="0.2">
      <c r="H88" s="235"/>
    </row>
    <row r="92" spans="1:9" x14ac:dyDescent="0.2">
      <c r="H92" s="302"/>
    </row>
    <row r="110" spans="1:14" s="295" customFormat="1" ht="12.75" customHeight="1" x14ac:dyDescent="0.2">
      <c r="A110" s="246"/>
      <c r="I110" s="222"/>
      <c r="J110" s="222"/>
      <c r="K110" s="222"/>
      <c r="L110" s="222"/>
      <c r="M110" s="222"/>
      <c r="N110" s="222"/>
    </row>
    <row r="111" spans="1:14" s="304" customFormat="1" ht="15" customHeight="1" x14ac:dyDescent="0.25">
      <c r="A111" s="303"/>
      <c r="I111" s="305"/>
      <c r="J111" s="305"/>
      <c r="K111" s="305"/>
      <c r="L111" s="305"/>
      <c r="M111" s="305"/>
      <c r="N111" s="305"/>
    </row>
    <row r="112" spans="1:14" ht="12.75" customHeight="1" x14ac:dyDescent="0.2">
      <c r="I112" s="235"/>
      <c r="J112" s="235"/>
      <c r="K112" s="235"/>
      <c r="L112" s="235"/>
      <c r="M112" s="235"/>
      <c r="N112" s="235"/>
    </row>
    <row r="113" spans="1:14" x14ac:dyDescent="0.2">
      <c r="I113" s="235"/>
      <c r="J113" s="235"/>
      <c r="K113" s="235"/>
      <c r="L113" s="235"/>
      <c r="M113" s="235"/>
      <c r="N113" s="235"/>
    </row>
    <row r="114" spans="1:14" ht="13.5" customHeight="1" x14ac:dyDescent="0.2">
      <c r="I114" s="235"/>
      <c r="J114" s="235"/>
      <c r="K114" s="235"/>
      <c r="L114" s="235"/>
      <c r="M114" s="235"/>
      <c r="N114" s="235"/>
    </row>
    <row r="115" spans="1:14" ht="12.75" customHeight="1" x14ac:dyDescent="0.2">
      <c r="I115" s="235"/>
      <c r="J115" s="235"/>
      <c r="K115" s="235"/>
      <c r="L115" s="235"/>
      <c r="M115" s="235"/>
      <c r="N115" s="235"/>
    </row>
    <row r="116" spans="1:14" s="283" customFormat="1" ht="15" customHeight="1" x14ac:dyDescent="0.2">
      <c r="A116" s="306"/>
    </row>
    <row r="122" spans="1:14" x14ac:dyDescent="0.2">
      <c r="D122" s="307"/>
      <c r="E122" s="235"/>
      <c r="F122" s="235"/>
      <c r="G122" s="235"/>
      <c r="H122" s="235"/>
      <c r="I122" s="235"/>
    </row>
    <row r="123" spans="1:14" ht="36" hidden="1" customHeight="1" x14ac:dyDescent="0.2">
      <c r="D123" s="307"/>
      <c r="E123" s="235"/>
      <c r="F123" s="235"/>
      <c r="G123" s="235"/>
      <c r="H123" s="235"/>
      <c r="I123" s="235"/>
      <c r="J123" s="235"/>
      <c r="K123" s="235"/>
      <c r="L123" s="235"/>
      <c r="M123" s="235"/>
      <c r="N123" s="235"/>
    </row>
  </sheetData>
  <sheetProtection selectLockedCells="1" selectUnlockedCells="1"/>
  <pageMargins left="0.98402777777777772" right="0.19652777777777777" top="0.98402777777777772" bottom="1.0118055555555556" header="0.51180555555555551" footer="0.51180555555555551"/>
  <pageSetup paperSize="9" scale="94" firstPageNumber="0" orientation="portrait" horizontalDpi="300" verticalDpi="300" r:id="rId1"/>
  <headerFooter alignWithMargins="0">
    <oddHeader>&amp;R&amp;U1992                                                        &amp;14INEL - ĐAKOVO  &amp;10                                                    2017</oddHeader>
    <oddFooter xml:space="preserve">&amp;C&amp;"Times New Roman,Regular"&amp;12                                                            &amp;R&amp;P    </oddFooter>
  </headerFooter>
  <rowBreaks count="2" manualBreakCount="2">
    <brk id="32" max="16383" man="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3</vt:i4>
      </vt:variant>
    </vt:vector>
  </HeadingPairs>
  <TitlesOfParts>
    <vt:vector size="7" baseType="lpstr">
      <vt:lpstr>Rekapitulacija</vt:lpstr>
      <vt:lpstr>Građ</vt:lpstr>
      <vt:lpstr>Stroj</vt:lpstr>
      <vt:lpstr>Elektro</vt:lpstr>
      <vt:lpstr>Elektro!Ispis_naslova</vt:lpstr>
      <vt:lpstr>Građ!Ispis_naslova</vt:lpstr>
      <vt:lpstr>Građ!Podrucje_ispisa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dc:creator>
  <cp:lastModifiedBy>Branko Belić</cp:lastModifiedBy>
  <cp:lastPrinted>2018-06-21T07:51:53Z</cp:lastPrinted>
  <dcterms:created xsi:type="dcterms:W3CDTF">2013-02-01T21:56:03Z</dcterms:created>
  <dcterms:modified xsi:type="dcterms:W3CDTF">2018-06-21T08:24:46Z</dcterms:modified>
</cp:coreProperties>
</file>